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ela\Desktop\servicii bancare\"/>
    </mc:Choice>
  </mc:AlternateContent>
  <bookViews>
    <workbookView xWindow="0" yWindow="0" windowWidth="15345" windowHeight="3855"/>
  </bookViews>
  <sheets>
    <sheet name="Grafic oferte" sheetId="1" r:id="rId1"/>
  </sheets>
  <definedNames>
    <definedName name="_xlnm.Print_Area" localSheetId="0">'Grafic oferte'!$A$1:$K$141</definedName>
  </definedNames>
  <calcPr calcId="171027"/>
</workbook>
</file>

<file path=xl/calcChain.xml><?xml version="1.0" encoding="utf-8"?>
<calcChain xmlns="http://schemas.openxmlformats.org/spreadsheetml/2006/main">
  <c r="D15" i="1" l="1"/>
  <c r="H21" i="1"/>
  <c r="C6" i="1"/>
  <c r="F22" i="1"/>
  <c r="L135" i="1"/>
  <c r="L123" i="1"/>
  <c r="L111" i="1"/>
  <c r="L99" i="1"/>
  <c r="L87" i="1"/>
  <c r="L75" i="1"/>
  <c r="L63" i="1"/>
  <c r="L51" i="1"/>
  <c r="L39" i="1"/>
  <c r="F23" i="1"/>
  <c r="F24" i="1" s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E21" i="1"/>
  <c r="D21" i="1" s="1"/>
  <c r="G22" i="1" s="1"/>
  <c r="H22" i="1" l="1"/>
  <c r="E20" i="1"/>
  <c r="I21" i="1" s="1"/>
  <c r="F25" i="1"/>
  <c r="L27" i="1" l="1"/>
  <c r="L20" i="1" s="1"/>
  <c r="I20" i="1"/>
  <c r="I12" i="1" s="1"/>
  <c r="F26" i="1"/>
  <c r="F27" i="1" l="1"/>
  <c r="F28" i="1" l="1"/>
  <c r="J27" i="1"/>
  <c r="D22" i="1"/>
  <c r="G23" i="1" s="1"/>
  <c r="H23" i="1" s="1"/>
  <c r="F29" i="1" l="1"/>
  <c r="D23" i="1"/>
  <c r="G24" i="1" s="1"/>
  <c r="H24" i="1" s="1"/>
  <c r="D24" i="1" l="1"/>
  <c r="G25" i="1" s="1"/>
  <c r="H25" i="1" s="1"/>
  <c r="F30" i="1"/>
  <c r="F31" i="1" l="1"/>
  <c r="D25" i="1"/>
  <c r="G26" i="1" s="1"/>
  <c r="H26" i="1" s="1"/>
  <c r="F32" i="1" l="1"/>
  <c r="D26" i="1"/>
  <c r="G27" i="1" s="1"/>
  <c r="H27" i="1" s="1"/>
  <c r="D27" i="1" l="1"/>
  <c r="G28" i="1" s="1"/>
  <c r="H28" i="1" s="1"/>
  <c r="F33" i="1"/>
  <c r="D28" i="1" l="1"/>
  <c r="G29" i="1" s="1"/>
  <c r="H29" i="1" s="1"/>
  <c r="F34" i="1"/>
  <c r="D29" i="1" l="1"/>
  <c r="G30" i="1" s="1"/>
  <c r="H30" i="1" s="1"/>
  <c r="F35" i="1"/>
  <c r="K27" i="1"/>
  <c r="F36" i="1" l="1"/>
  <c r="D30" i="1"/>
  <c r="G31" i="1" s="1"/>
  <c r="H31" i="1" s="1"/>
  <c r="F37" i="1" l="1"/>
  <c r="D31" i="1"/>
  <c r="G32" i="1" s="1"/>
  <c r="H32" i="1" s="1"/>
  <c r="D32" i="1" l="1"/>
  <c r="G33" i="1" s="1"/>
  <c r="H33" i="1" s="1"/>
  <c r="F38" i="1"/>
  <c r="D33" i="1" l="1"/>
  <c r="G34" i="1" s="1"/>
  <c r="H34" i="1" s="1"/>
  <c r="F39" i="1"/>
  <c r="F40" i="1" l="1"/>
  <c r="J39" i="1"/>
  <c r="D34" i="1"/>
  <c r="G35" i="1" s="1"/>
  <c r="H35" i="1" s="1"/>
  <c r="D35" i="1" l="1"/>
  <c r="G36" i="1" s="1"/>
  <c r="H36" i="1" s="1"/>
  <c r="F41" i="1"/>
  <c r="F42" i="1" l="1"/>
  <c r="D36" i="1"/>
  <c r="G37" i="1" s="1"/>
  <c r="H37" i="1" s="1"/>
  <c r="D37" i="1" l="1"/>
  <c r="G38" i="1" s="1"/>
  <c r="H38" i="1" s="1"/>
  <c r="F43" i="1"/>
  <c r="D38" i="1" l="1"/>
  <c r="G39" i="1" s="1"/>
  <c r="H39" i="1" s="1"/>
  <c r="F44" i="1"/>
  <c r="D39" i="1" l="1"/>
  <c r="G40" i="1" s="1"/>
  <c r="H40" i="1" s="1"/>
  <c r="F45" i="1"/>
  <c r="F46" i="1" l="1"/>
  <c r="D40" i="1"/>
  <c r="G41" i="1" s="1"/>
  <c r="H41" i="1" s="1"/>
  <c r="D41" i="1" l="1"/>
  <c r="G42" i="1" s="1"/>
  <c r="H42" i="1" s="1"/>
  <c r="F47" i="1"/>
  <c r="K39" i="1"/>
  <c r="D42" i="1" l="1"/>
  <c r="G43" i="1" s="1"/>
  <c r="H43" i="1" s="1"/>
  <c r="F48" i="1"/>
  <c r="F49" i="1" l="1"/>
  <c r="D43" i="1"/>
  <c r="G44" i="1" s="1"/>
  <c r="H44" i="1" s="1"/>
  <c r="F50" i="1" l="1"/>
  <c r="D44" i="1"/>
  <c r="G45" i="1" s="1"/>
  <c r="H45" i="1" s="1"/>
  <c r="D45" i="1" l="1"/>
  <c r="G46" i="1" s="1"/>
  <c r="H46" i="1" s="1"/>
  <c r="F51" i="1"/>
  <c r="F52" i="1" l="1"/>
  <c r="J51" i="1"/>
  <c r="D46" i="1"/>
  <c r="G47" i="1" s="1"/>
  <c r="H47" i="1" s="1"/>
  <c r="D47" i="1" l="1"/>
  <c r="G48" i="1" s="1"/>
  <c r="H48" i="1" s="1"/>
  <c r="F53" i="1"/>
  <c r="D48" i="1" l="1"/>
  <c r="G49" i="1" s="1"/>
  <c r="H49" i="1" s="1"/>
  <c r="F54" i="1"/>
  <c r="F55" i="1" l="1"/>
  <c r="D49" i="1"/>
  <c r="G50" i="1" s="1"/>
  <c r="H50" i="1" s="1"/>
  <c r="D50" i="1" l="1"/>
  <c r="G51" i="1" s="1"/>
  <c r="H51" i="1" s="1"/>
  <c r="F56" i="1"/>
  <c r="F57" i="1" l="1"/>
  <c r="D51" i="1"/>
  <c r="G52" i="1" s="1"/>
  <c r="H52" i="1" s="1"/>
  <c r="F58" i="1" l="1"/>
  <c r="D52" i="1"/>
  <c r="G53" i="1" s="1"/>
  <c r="H53" i="1" s="1"/>
  <c r="K51" i="1" l="1"/>
  <c r="D53" i="1"/>
  <c r="G54" i="1" s="1"/>
  <c r="H54" i="1" s="1"/>
  <c r="F59" i="1"/>
  <c r="F60" i="1" l="1"/>
  <c r="D54" i="1"/>
  <c r="G55" i="1" s="1"/>
  <c r="H55" i="1" s="1"/>
  <c r="D55" i="1" l="1"/>
  <c r="G56" i="1" s="1"/>
  <c r="H56" i="1" s="1"/>
  <c r="F61" i="1"/>
  <c r="D56" i="1" l="1"/>
  <c r="G57" i="1" s="1"/>
  <c r="H57" i="1" s="1"/>
  <c r="F62" i="1"/>
  <c r="F63" i="1" l="1"/>
  <c r="D57" i="1"/>
  <c r="G58" i="1" s="1"/>
  <c r="H58" i="1" s="1"/>
  <c r="F64" i="1" l="1"/>
  <c r="D58" i="1"/>
  <c r="G59" i="1" s="1"/>
  <c r="H59" i="1" s="1"/>
  <c r="J63" i="1"/>
  <c r="F65" i="1" l="1"/>
  <c r="D59" i="1"/>
  <c r="G60" i="1" s="1"/>
  <c r="H60" i="1" s="1"/>
  <c r="F66" i="1" l="1"/>
  <c r="D60" i="1"/>
  <c r="G61" i="1" s="1"/>
  <c r="H61" i="1" s="1"/>
  <c r="F67" i="1" l="1"/>
  <c r="D61" i="1"/>
  <c r="G62" i="1" s="1"/>
  <c r="H62" i="1" s="1"/>
  <c r="F68" i="1" l="1"/>
  <c r="D62" i="1"/>
  <c r="G63" i="1" s="1"/>
  <c r="H63" i="1" s="1"/>
  <c r="F69" i="1" l="1"/>
  <c r="D63" i="1"/>
  <c r="G64" i="1" s="1"/>
  <c r="H64" i="1" s="1"/>
  <c r="F70" i="1" l="1"/>
  <c r="D64" i="1"/>
  <c r="G65" i="1" s="1"/>
  <c r="H65" i="1" s="1"/>
  <c r="R63" i="1"/>
  <c r="F71" i="1" l="1"/>
  <c r="K63" i="1"/>
  <c r="D65" i="1"/>
  <c r="G66" i="1" s="1"/>
  <c r="H66" i="1" s="1"/>
  <c r="F72" i="1" l="1"/>
  <c r="D66" i="1"/>
  <c r="G67" i="1" s="1"/>
  <c r="H67" i="1" s="1"/>
  <c r="F73" i="1" l="1"/>
  <c r="F74" i="1" s="1"/>
  <c r="D67" i="1"/>
  <c r="G68" i="1" s="1"/>
  <c r="H68" i="1" s="1"/>
  <c r="F75" i="1" l="1"/>
  <c r="D68" i="1"/>
  <c r="G69" i="1" s="1"/>
  <c r="H69" i="1" s="1"/>
  <c r="F76" i="1" l="1"/>
  <c r="J75" i="1"/>
  <c r="D69" i="1"/>
  <c r="G70" i="1" s="1"/>
  <c r="H70" i="1" s="1"/>
  <c r="F77" i="1" l="1"/>
  <c r="D70" i="1"/>
  <c r="G71" i="1" s="1"/>
  <c r="H71" i="1" s="1"/>
  <c r="F78" i="1" l="1"/>
  <c r="D71" i="1"/>
  <c r="G72" i="1" s="1"/>
  <c r="H72" i="1" s="1"/>
  <c r="F79" i="1" l="1"/>
  <c r="D72" i="1"/>
  <c r="G73" i="1" s="1"/>
  <c r="H73" i="1" s="1"/>
  <c r="F80" i="1" l="1"/>
  <c r="D73" i="1"/>
  <c r="G74" i="1" s="1"/>
  <c r="H74" i="1" s="1"/>
  <c r="F81" i="1" l="1"/>
  <c r="F82" i="1" s="1"/>
  <c r="D74" i="1"/>
  <c r="G75" i="1" s="1"/>
  <c r="H75" i="1" s="1"/>
  <c r="F83" i="1" l="1"/>
  <c r="D75" i="1"/>
  <c r="G76" i="1" s="1"/>
  <c r="H76" i="1" s="1"/>
  <c r="F84" i="1" l="1"/>
  <c r="D76" i="1"/>
  <c r="G77" i="1" s="1"/>
  <c r="H77" i="1" s="1"/>
  <c r="F85" i="1" l="1"/>
  <c r="K75" i="1"/>
  <c r="D77" i="1"/>
  <c r="G78" i="1" s="1"/>
  <c r="H78" i="1" s="1"/>
  <c r="F86" i="1" l="1"/>
  <c r="D78" i="1"/>
  <c r="G79" i="1" s="1"/>
  <c r="H79" i="1" s="1"/>
  <c r="F87" i="1" l="1"/>
  <c r="D79" i="1"/>
  <c r="G80" i="1" s="1"/>
  <c r="H80" i="1" s="1"/>
  <c r="F88" i="1" l="1"/>
  <c r="J87" i="1"/>
  <c r="D80" i="1"/>
  <c r="G81" i="1" s="1"/>
  <c r="H81" i="1" s="1"/>
  <c r="F89" i="1" l="1"/>
  <c r="F90" i="1" s="1"/>
  <c r="D81" i="1"/>
  <c r="G82" i="1" s="1"/>
  <c r="H82" i="1" s="1"/>
  <c r="F91" i="1" l="1"/>
  <c r="D82" i="1"/>
  <c r="G83" i="1" s="1"/>
  <c r="H83" i="1" s="1"/>
  <c r="F92" i="1" l="1"/>
  <c r="D83" i="1"/>
  <c r="G84" i="1" s="1"/>
  <c r="H84" i="1" s="1"/>
  <c r="F93" i="1" l="1"/>
  <c r="D84" i="1"/>
  <c r="G85" i="1" s="1"/>
  <c r="H85" i="1" s="1"/>
  <c r="F94" i="1" l="1"/>
  <c r="D85" i="1"/>
  <c r="G86" i="1" s="1"/>
  <c r="H86" i="1" s="1"/>
  <c r="F95" i="1" l="1"/>
  <c r="D86" i="1"/>
  <c r="G87" i="1" s="1"/>
  <c r="H87" i="1" s="1"/>
  <c r="F96" i="1" l="1"/>
  <c r="F97" i="1" s="1"/>
  <c r="F98" i="1" s="1"/>
  <c r="D87" i="1"/>
  <c r="G88" i="1" s="1"/>
  <c r="H88" i="1" s="1"/>
  <c r="F99" i="1" l="1"/>
  <c r="D88" i="1"/>
  <c r="G89" i="1" s="1"/>
  <c r="H89" i="1" s="1"/>
  <c r="F100" i="1" l="1"/>
  <c r="J99" i="1"/>
  <c r="D89" i="1"/>
  <c r="G90" i="1" s="1"/>
  <c r="H90" i="1" s="1"/>
  <c r="K87" i="1"/>
  <c r="F101" i="1" l="1"/>
  <c r="D90" i="1"/>
  <c r="G91" i="1" s="1"/>
  <c r="H91" i="1" s="1"/>
  <c r="F102" i="1" l="1"/>
  <c r="D91" i="1"/>
  <c r="G92" i="1" s="1"/>
  <c r="H92" i="1" s="1"/>
  <c r="F103" i="1" l="1"/>
  <c r="D92" i="1"/>
  <c r="G93" i="1" s="1"/>
  <c r="H93" i="1" s="1"/>
  <c r="F104" i="1" l="1"/>
  <c r="F105" i="1" s="1"/>
  <c r="F106" i="1" s="1"/>
  <c r="F107" i="1" s="1"/>
  <c r="D93" i="1"/>
  <c r="G94" i="1" s="1"/>
  <c r="H94" i="1" s="1"/>
  <c r="F108" i="1" l="1"/>
  <c r="D94" i="1"/>
  <c r="G95" i="1" s="1"/>
  <c r="H95" i="1" s="1"/>
  <c r="F109" i="1" l="1"/>
  <c r="D95" i="1"/>
  <c r="G96" i="1" s="1"/>
  <c r="H96" i="1" s="1"/>
  <c r="F110" i="1" l="1"/>
  <c r="D96" i="1"/>
  <c r="G97" i="1" s="1"/>
  <c r="H97" i="1" s="1"/>
  <c r="F111" i="1" l="1"/>
  <c r="D97" i="1"/>
  <c r="G98" i="1" s="1"/>
  <c r="H98" i="1" s="1"/>
  <c r="F112" i="1" l="1"/>
  <c r="J111" i="1"/>
  <c r="D98" i="1"/>
  <c r="G99" i="1" s="1"/>
  <c r="H99" i="1" s="1"/>
  <c r="F113" i="1" l="1"/>
  <c r="F114" i="1" s="1"/>
  <c r="D99" i="1"/>
  <c r="G100" i="1" s="1"/>
  <c r="H100" i="1" s="1"/>
  <c r="F115" i="1" l="1"/>
  <c r="D100" i="1"/>
  <c r="G101" i="1" s="1"/>
  <c r="H101" i="1" s="1"/>
  <c r="F116" i="1" l="1"/>
  <c r="F117" i="1" s="1"/>
  <c r="K99" i="1"/>
  <c r="D101" i="1"/>
  <c r="G102" i="1" s="1"/>
  <c r="H102" i="1" s="1"/>
  <c r="F118" i="1" l="1"/>
  <c r="D102" i="1"/>
  <c r="G103" i="1" s="1"/>
  <c r="H103" i="1" s="1"/>
  <c r="F119" i="1" l="1"/>
  <c r="D103" i="1"/>
  <c r="G104" i="1" s="1"/>
  <c r="H104" i="1" s="1"/>
  <c r="F120" i="1" l="1"/>
  <c r="D104" i="1"/>
  <c r="G105" i="1" s="1"/>
  <c r="H105" i="1" s="1"/>
  <c r="F121" i="1" l="1"/>
  <c r="F122" i="1" s="1"/>
  <c r="D105" i="1"/>
  <c r="G106" i="1" s="1"/>
  <c r="H106" i="1" s="1"/>
  <c r="F123" i="1" l="1"/>
  <c r="D106" i="1"/>
  <c r="G107" i="1" s="1"/>
  <c r="H107" i="1" s="1"/>
  <c r="F124" i="1" l="1"/>
  <c r="J123" i="1"/>
  <c r="D107" i="1"/>
  <c r="G108" i="1" s="1"/>
  <c r="H108" i="1" s="1"/>
  <c r="F125" i="1" l="1"/>
  <c r="D108" i="1"/>
  <c r="G109" i="1" s="1"/>
  <c r="H109" i="1" s="1"/>
  <c r="F126" i="1" l="1"/>
  <c r="D109" i="1"/>
  <c r="G110" i="1" s="1"/>
  <c r="H110" i="1" s="1"/>
  <c r="F127" i="1" l="1"/>
  <c r="D110" i="1"/>
  <c r="G111" i="1" s="1"/>
  <c r="H111" i="1" s="1"/>
  <c r="F128" i="1" l="1"/>
  <c r="D111" i="1"/>
  <c r="G112" i="1" s="1"/>
  <c r="H112" i="1" s="1"/>
  <c r="F129" i="1" l="1"/>
  <c r="F130" i="1" s="1"/>
  <c r="D112" i="1"/>
  <c r="G113" i="1" s="1"/>
  <c r="H113" i="1" s="1"/>
  <c r="F131" i="1" l="1"/>
  <c r="D113" i="1"/>
  <c r="G114" i="1" s="1"/>
  <c r="H114" i="1" s="1"/>
  <c r="K111" i="1"/>
  <c r="F132" i="1" l="1"/>
  <c r="F133" i="1" s="1"/>
  <c r="D114" i="1"/>
  <c r="G115" i="1" s="1"/>
  <c r="H115" i="1" s="1"/>
  <c r="F134" i="1" l="1"/>
  <c r="D115" i="1"/>
  <c r="G116" i="1" s="1"/>
  <c r="H116" i="1" s="1"/>
  <c r="F135" i="1" l="1"/>
  <c r="D116" i="1"/>
  <c r="G117" i="1" s="1"/>
  <c r="H117" i="1" s="1"/>
  <c r="F136" i="1" l="1"/>
  <c r="J135" i="1"/>
  <c r="D117" i="1"/>
  <c r="G118" i="1" s="1"/>
  <c r="H118" i="1" s="1"/>
  <c r="F137" i="1" l="1"/>
  <c r="F138" i="1" s="1"/>
  <c r="D118" i="1"/>
  <c r="G119" i="1" s="1"/>
  <c r="H119" i="1" s="1"/>
  <c r="F139" i="1" l="1"/>
  <c r="D119" i="1"/>
  <c r="G120" i="1" s="1"/>
  <c r="H120" i="1" s="1"/>
  <c r="F140" i="1" l="1"/>
  <c r="D120" i="1"/>
  <c r="G121" i="1" s="1"/>
  <c r="H121" i="1" s="1"/>
  <c r="F141" i="1" l="1"/>
  <c r="F20" i="1" s="1"/>
  <c r="I10" i="1" s="1"/>
  <c r="D121" i="1"/>
  <c r="G122" i="1" s="1"/>
  <c r="H122" i="1" s="1"/>
  <c r="D122" i="1" l="1"/>
  <c r="G123" i="1" s="1"/>
  <c r="H123" i="1" s="1"/>
  <c r="D123" i="1" l="1"/>
  <c r="G124" i="1" s="1"/>
  <c r="H124" i="1" s="1"/>
  <c r="D124" i="1" l="1"/>
  <c r="G125" i="1" s="1"/>
  <c r="H125" i="1" s="1"/>
  <c r="K123" i="1" l="1"/>
  <c r="D125" i="1"/>
  <c r="G126" i="1" s="1"/>
  <c r="H126" i="1" s="1"/>
  <c r="D126" i="1" l="1"/>
  <c r="G127" i="1" s="1"/>
  <c r="H127" i="1" s="1"/>
  <c r="D127" i="1" l="1"/>
  <c r="G128" i="1" s="1"/>
  <c r="H128" i="1" s="1"/>
  <c r="D128" i="1" l="1"/>
  <c r="G129" i="1" s="1"/>
  <c r="H129" i="1" s="1"/>
  <c r="D129" i="1" l="1"/>
  <c r="G130" i="1" s="1"/>
  <c r="H130" i="1" s="1"/>
  <c r="D130" i="1" l="1"/>
  <c r="G131" i="1" s="1"/>
  <c r="H131" i="1" s="1"/>
  <c r="D131" i="1" l="1"/>
  <c r="G132" i="1" s="1"/>
  <c r="H132" i="1" s="1"/>
  <c r="D132" i="1" l="1"/>
  <c r="G133" i="1" s="1"/>
  <c r="H133" i="1" s="1"/>
  <c r="D133" i="1" l="1"/>
  <c r="G134" i="1" s="1"/>
  <c r="H134" i="1" s="1"/>
  <c r="D134" i="1" l="1"/>
  <c r="G135" i="1" s="1"/>
  <c r="H135" i="1" s="1"/>
  <c r="D135" i="1" l="1"/>
  <c r="G136" i="1" s="1"/>
  <c r="H136" i="1" s="1"/>
  <c r="D136" i="1" l="1"/>
  <c r="G137" i="1" s="1"/>
  <c r="H137" i="1" s="1"/>
  <c r="K135" i="1" l="1"/>
  <c r="D137" i="1"/>
  <c r="G138" i="1" s="1"/>
  <c r="H138" i="1" s="1"/>
  <c r="D138" i="1" l="1"/>
  <c r="G139" i="1" s="1"/>
  <c r="H139" i="1" s="1"/>
  <c r="D139" i="1" l="1"/>
  <c r="G140" i="1" s="1"/>
  <c r="H140" i="1" s="1"/>
  <c r="D140" i="1" l="1"/>
  <c r="G141" i="1" s="1"/>
  <c r="H141" i="1" s="1"/>
  <c r="D141" i="1" l="1"/>
  <c r="J20" i="1" l="1"/>
  <c r="G20" i="1" l="1"/>
  <c r="I11" i="1" s="1"/>
  <c r="K20" i="1"/>
  <c r="I9" i="1" l="1"/>
  <c r="H20" i="1"/>
</calcChain>
</file>

<file path=xl/sharedStrings.xml><?xml version="1.0" encoding="utf-8"?>
<sst xmlns="http://schemas.openxmlformats.org/spreadsheetml/2006/main" count="166" uniqueCount="62">
  <si>
    <t>lei</t>
  </si>
  <si>
    <t>Comision administrare</t>
  </si>
  <si>
    <t>Comision de acordare</t>
  </si>
  <si>
    <t>Perioada de creditare</t>
  </si>
  <si>
    <t>ani</t>
  </si>
  <si>
    <t>0</t>
  </si>
  <si>
    <t>Perioada de tragere</t>
  </si>
  <si>
    <t>1</t>
  </si>
  <si>
    <t>luni</t>
  </si>
  <si>
    <t>Comisioane</t>
  </si>
  <si>
    <t>Cost estimat</t>
  </si>
  <si>
    <t>An/Luna</t>
  </si>
  <si>
    <t>Sold credit</t>
  </si>
  <si>
    <t>Trageri credit</t>
  </si>
  <si>
    <t>Rata de credit</t>
  </si>
  <si>
    <t>Comision acordare</t>
  </si>
  <si>
    <t>rate</t>
  </si>
  <si>
    <t>dob</t>
  </si>
  <si>
    <t>comis</t>
  </si>
  <si>
    <t>TOTAL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</si>
  <si>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</si>
  <si>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</si>
  <si>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</si>
  <si>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</si>
  <si>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</si>
  <si>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</si>
  <si>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</si>
  <si>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</si>
  <si>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</si>
  <si>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</si>
  <si>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 xml:space="preserve">XI </t>
  </si>
  <si>
    <t>2017-XII</t>
  </si>
  <si>
    <t>2018-XII</t>
  </si>
  <si>
    <t>XI</t>
  </si>
  <si>
    <t>2019 -XII</t>
  </si>
  <si>
    <t>2020-XII</t>
  </si>
  <si>
    <t>2021-XII</t>
  </si>
  <si>
    <t>2022-XII</t>
  </si>
  <si>
    <t>2023 -XII</t>
  </si>
  <si>
    <t>2024-XII</t>
  </si>
  <si>
    <t>2025-XII</t>
  </si>
  <si>
    <t>2026-XII</t>
  </si>
  <si>
    <t>10</t>
  </si>
  <si>
    <t>Plafon credit investiţii</t>
  </si>
  <si>
    <t>Număr rate rambursare</t>
  </si>
  <si>
    <t>Valoare rată</t>
  </si>
  <si>
    <t>Grafic împrumut bancar</t>
  </si>
  <si>
    <t>Comision de rambursare anticipată</t>
  </si>
  <si>
    <t>Perioada de graţie</t>
  </si>
  <si>
    <t>Indice de referinţă</t>
  </si>
  <si>
    <t>Marja de dobândă</t>
  </si>
  <si>
    <t>Dobânda curenta</t>
  </si>
  <si>
    <t>Total costuri finanţare</t>
  </si>
  <si>
    <t>Rambursare împrumut</t>
  </si>
  <si>
    <t>Dobânzi</t>
  </si>
  <si>
    <t>Număr zile lună</t>
  </si>
  <si>
    <t>Dobânda lunară</t>
  </si>
  <si>
    <t>Rata principal+ Dobânda lunar</t>
  </si>
  <si>
    <t>Anexă Documentaţie descriptivă</t>
  </si>
  <si>
    <t>MUNICIPIUL ROSIORII DE VEDE</t>
  </si>
  <si>
    <t>din 08.06.2017</t>
  </si>
  <si>
    <t>Robor 6 luni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</si>
</sst>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4" x14ac:knownFonts="1">
    <font>
      <sz val="12"/>
      <color theme="1"/>
      <name val="Tahoma"/>
      <family val="2"/>
    </font>
    <font>
      <sz val="12"/>
      <color theme="1"/>
      <name val="Tahoma"/>
      <family val="2"/>
    </font>
    <font>
      <sz val="10"/>
      <name val="Tahoma"/>
      <family val="2"/>
    </font>
    <font>
      <b/>
      <sz val="12"/>
      <color theme="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6"/>
      <color theme="0"/>
      <name val="Times New Roman"/>
      <family val="1"/>
      <charset val="238"/>
    </font>
    <font>
      <sz val="16"/>
      <color theme="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0"/>
      <name val="Times New Roman"/>
      <family val="1"/>
      <charset val="238"/>
    </font>
    <font>
      <sz val="14"/>
      <color theme="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5" fillId="0" borderId="6" xfId="0" applyFont="1" applyBorder="1"/>
    <xf numFmtId="4" fontId="5" fillId="0" borderId="5" xfId="0" applyNumberFormat="1" applyFont="1" applyBorder="1"/>
    <xf numFmtId="0" fontId="5" fillId="0" borderId="12" xfId="0" applyFont="1" applyBorder="1"/>
    <xf numFmtId="4" fontId="5" fillId="0" borderId="15" xfId="0" applyNumberFormat="1" applyFont="1" applyBorder="1"/>
    <xf numFmtId="3" fontId="5" fillId="0" borderId="5" xfId="0" applyNumberFormat="1" applyFont="1" applyBorder="1"/>
    <xf numFmtId="49" fontId="5" fillId="0" borderId="16" xfId="0" applyNumberFormat="1" applyFont="1" applyBorder="1" applyAlignment="1">
      <alignment horizontal="center"/>
    </xf>
    <xf numFmtId="4" fontId="5" fillId="0" borderId="5" xfId="0" applyNumberFormat="1" applyFont="1" applyFill="1" applyBorder="1"/>
    <xf numFmtId="49" fontId="4" fillId="0" borderId="16" xfId="0" applyNumberFormat="1" applyFont="1" applyFill="1" applyBorder="1"/>
    <xf numFmtId="4" fontId="0" fillId="0" borderId="0" xfId="0" applyNumberFormat="1"/>
    <xf numFmtId="49" fontId="5" fillId="0" borderId="16" xfId="0" applyNumberFormat="1" applyFont="1" applyFill="1" applyBorder="1" applyAlignment="1">
      <alignment horizontal="center"/>
    </xf>
    <xf numFmtId="4" fontId="4" fillId="0" borderId="6" xfId="0" applyNumberFormat="1" applyFont="1" applyFill="1" applyBorder="1"/>
    <xf numFmtId="49" fontId="5" fillId="0" borderId="17" xfId="0" applyNumberFormat="1" applyFont="1" applyFill="1" applyBorder="1" applyAlignment="1">
      <alignment horizontal="center"/>
    </xf>
    <xf numFmtId="4" fontId="5" fillId="0" borderId="7" xfId="0" applyNumberFormat="1" applyFont="1" applyFill="1" applyBorder="1"/>
    <xf numFmtId="2" fontId="0" fillId="0" borderId="0" xfId="0" applyNumberFormat="1"/>
    <xf numFmtId="4" fontId="4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4" fillId="2" borderId="4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/>
    </xf>
    <xf numFmtId="3" fontId="5" fillId="0" borderId="9" xfId="0" applyNumberFormat="1" applyFont="1" applyBorder="1"/>
    <xf numFmtId="4" fontId="5" fillId="0" borderId="9" xfId="0" applyNumberFormat="1" applyFont="1" applyFill="1" applyBorder="1"/>
    <xf numFmtId="4" fontId="5" fillId="0" borderId="9" xfId="0" applyNumberFormat="1" applyFont="1" applyBorder="1"/>
    <xf numFmtId="0" fontId="13" fillId="5" borderId="0" xfId="0" applyFont="1" applyFill="1" applyBorder="1"/>
    <xf numFmtId="3" fontId="4" fillId="6" borderId="0" xfId="0" applyNumberFormat="1" applyFont="1" applyFill="1" applyBorder="1"/>
    <xf numFmtId="0" fontId="4" fillId="6" borderId="0" xfId="0" applyFont="1" applyFill="1" applyBorder="1"/>
    <xf numFmtId="0" fontId="5" fillId="6" borderId="0" xfId="0" applyFont="1" applyFill="1" applyBorder="1"/>
    <xf numFmtId="9" fontId="4" fillId="6" borderId="0" xfId="1" applyFont="1" applyFill="1" applyBorder="1"/>
    <xf numFmtId="0" fontId="3" fillId="6" borderId="0" xfId="0" applyFont="1" applyFill="1" applyBorder="1"/>
    <xf numFmtId="49" fontId="4" fillId="6" borderId="0" xfId="1" applyNumberFormat="1" applyFont="1" applyFill="1" applyBorder="1" applyAlignment="1">
      <alignment horizontal="right"/>
    </xf>
    <xf numFmtId="49" fontId="4" fillId="6" borderId="0" xfId="0" applyNumberFormat="1" applyFont="1" applyFill="1" applyBorder="1" applyAlignment="1">
      <alignment horizontal="right"/>
    </xf>
    <xf numFmtId="49" fontId="4" fillId="6" borderId="0" xfId="0" applyNumberFormat="1" applyFont="1" applyFill="1" applyBorder="1"/>
    <xf numFmtId="4" fontId="5" fillId="6" borderId="0" xfId="0" applyNumberFormat="1" applyFont="1" applyFill="1" applyBorder="1"/>
    <xf numFmtId="10" fontId="8" fillId="6" borderId="0" xfId="0" applyNumberFormat="1" applyFont="1" applyFill="1" applyBorder="1"/>
    <xf numFmtId="0" fontId="4" fillId="6" borderId="0" xfId="0" applyFont="1" applyFill="1" applyBorder="1" applyAlignment="1"/>
    <xf numFmtId="3" fontId="5" fillId="6" borderId="0" xfId="0" applyNumberFormat="1" applyFont="1" applyFill="1" applyBorder="1"/>
    <xf numFmtId="0" fontId="0" fillId="6" borderId="0" xfId="0" applyFill="1"/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 vertical="center"/>
    </xf>
    <xf numFmtId="3" fontId="7" fillId="6" borderId="0" xfId="0" applyNumberFormat="1" applyFont="1" applyFill="1"/>
    <xf numFmtId="0" fontId="5" fillId="6" borderId="20" xfId="0" applyFont="1" applyFill="1" applyBorder="1"/>
    <xf numFmtId="4" fontId="13" fillId="5" borderId="20" xfId="0" applyNumberFormat="1" applyFont="1" applyFill="1" applyBorder="1"/>
    <xf numFmtId="10" fontId="4" fillId="6" borderId="31" xfId="0" applyNumberFormat="1" applyFont="1" applyFill="1" applyBorder="1"/>
    <xf numFmtId="0" fontId="5" fillId="6" borderId="31" xfId="0" applyFont="1" applyFill="1" applyBorder="1"/>
    <xf numFmtId="0" fontId="13" fillId="5" borderId="0" xfId="0" applyFont="1" applyFill="1" applyBorder="1" applyAlignment="1">
      <alignment horizontal="left"/>
    </xf>
    <xf numFmtId="4" fontId="4" fillId="6" borderId="31" xfId="0" applyNumberFormat="1" applyFont="1" applyFill="1" applyBorder="1" applyAlignment="1">
      <alignment horizontal="left" vertical="center" wrapText="1"/>
    </xf>
    <xf numFmtId="164" fontId="4" fillId="6" borderId="31" xfId="0" applyNumberFormat="1" applyFont="1" applyFill="1" applyBorder="1" applyAlignment="1">
      <alignment horizontal="left" vertical="center" wrapText="1"/>
    </xf>
    <xf numFmtId="4" fontId="8" fillId="6" borderId="13" xfId="0" applyNumberFormat="1" applyFont="1" applyFill="1" applyBorder="1" applyAlignment="1">
      <alignment horizontal="left" vertical="center" wrapText="1"/>
    </xf>
    <xf numFmtId="49" fontId="8" fillId="6" borderId="37" xfId="0" applyNumberFormat="1" applyFont="1" applyFill="1" applyBorder="1" applyAlignment="1">
      <alignment horizontal="right"/>
    </xf>
    <xf numFmtId="0" fontId="4" fillId="6" borderId="20" xfId="0" applyFont="1" applyFill="1" applyBorder="1"/>
    <xf numFmtId="0" fontId="5" fillId="0" borderId="6" xfId="0" applyFont="1" applyFill="1" applyBorder="1"/>
    <xf numFmtId="4" fontId="5" fillId="0" borderId="6" xfId="0" applyNumberFormat="1" applyFont="1" applyFill="1" applyBorder="1"/>
    <xf numFmtId="0" fontId="5" fillId="0" borderId="8" xfId="0" applyFont="1" applyFill="1" applyBorder="1"/>
    <xf numFmtId="0" fontId="5" fillId="0" borderId="10" xfId="0" applyFont="1" applyFill="1" applyBorder="1"/>
    <xf numFmtId="0" fontId="13" fillId="5" borderId="38" xfId="0" applyFont="1" applyFill="1" applyBorder="1" applyAlignment="1">
      <alignment horizontal="left"/>
    </xf>
    <xf numFmtId="0" fontId="13" fillId="5" borderId="40" xfId="0" applyFont="1" applyFill="1" applyBorder="1" applyAlignment="1">
      <alignment horizontal="left"/>
    </xf>
    <xf numFmtId="0" fontId="13" fillId="5" borderId="40" xfId="0" applyFont="1" applyFill="1" applyBorder="1"/>
    <xf numFmtId="4" fontId="13" fillId="5" borderId="39" xfId="0" applyNumberFormat="1" applyFont="1" applyFill="1" applyBorder="1"/>
    <xf numFmtId="0" fontId="13" fillId="5" borderId="31" xfId="0" applyFont="1" applyFill="1" applyBorder="1" applyAlignment="1">
      <alignment horizontal="left"/>
    </xf>
    <xf numFmtId="0" fontId="13" fillId="5" borderId="41" xfId="0" applyFont="1" applyFill="1" applyBorder="1" applyAlignment="1">
      <alignment horizontal="left"/>
    </xf>
    <xf numFmtId="0" fontId="13" fillId="5" borderId="28" xfId="0" applyFont="1" applyFill="1" applyBorder="1" applyAlignment="1">
      <alignment horizontal="left"/>
    </xf>
    <xf numFmtId="0" fontId="13" fillId="5" borderId="28" xfId="0" applyFont="1" applyFill="1" applyBorder="1"/>
    <xf numFmtId="4" fontId="13" fillId="5" borderId="42" xfId="0" applyNumberFormat="1" applyFont="1" applyFill="1" applyBorder="1"/>
    <xf numFmtId="10" fontId="4" fillId="6" borderId="0" xfId="0" applyNumberFormat="1" applyFont="1" applyFill="1" applyBorder="1" applyAlignment="1">
      <alignment horizontal="center"/>
    </xf>
    <xf numFmtId="0" fontId="2" fillId="6" borderId="0" xfId="0" applyFont="1" applyFill="1" applyAlignment="1">
      <alignment vertical="center"/>
    </xf>
    <xf numFmtId="9" fontId="8" fillId="6" borderId="37" xfId="1" applyNumberFormat="1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12" fillId="3" borderId="13" xfId="0" applyFont="1" applyFill="1" applyBorder="1" applyAlignment="1">
      <alignment horizontal="left" vertical="center"/>
    </xf>
    <xf numFmtId="0" fontId="12" fillId="3" borderId="22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vertical="center"/>
    </xf>
    <xf numFmtId="4" fontId="12" fillId="3" borderId="37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3" fontId="3" fillId="3" borderId="26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4" fontId="3" fillId="3" borderId="26" xfId="0" applyNumberFormat="1" applyFont="1" applyFill="1" applyBorder="1" applyAlignment="1">
      <alignment horizontal="center" vertical="center"/>
    </xf>
    <xf numFmtId="4" fontId="3" fillId="3" borderId="19" xfId="0" applyNumberFormat="1" applyFont="1" applyFill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/>
    </xf>
    <xf numFmtId="3" fontId="5" fillId="0" borderId="11" xfId="0" applyNumberFormat="1" applyFont="1" applyBorder="1"/>
    <xf numFmtId="4" fontId="5" fillId="0" borderId="11" xfId="0" applyNumberFormat="1" applyFont="1" applyBorder="1"/>
    <xf numFmtId="4" fontId="5" fillId="0" borderId="11" xfId="0" applyNumberFormat="1" applyFont="1" applyFill="1" applyBorder="1"/>
    <xf numFmtId="49" fontId="5" fillId="0" borderId="36" xfId="0" applyNumberFormat="1" applyFont="1" applyBorder="1" applyAlignment="1">
      <alignment horizontal="center"/>
    </xf>
    <xf numFmtId="3" fontId="5" fillId="0" borderId="14" xfId="0" applyNumberFormat="1" applyFont="1" applyBorder="1"/>
    <xf numFmtId="4" fontId="5" fillId="0" borderId="14" xfId="0" applyNumberFormat="1" applyFont="1" applyBorder="1"/>
    <xf numFmtId="4" fontId="5" fillId="0" borderId="14" xfId="0" applyNumberFormat="1" applyFont="1" applyFill="1" applyBorder="1"/>
    <xf numFmtId="0" fontId="5" fillId="6" borderId="0" xfId="0" applyFont="1" applyFill="1" applyBorder="1" applyAlignment="1"/>
    <xf numFmtId="0" fontId="3" fillId="5" borderId="32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3" fontId="3" fillId="5" borderId="33" xfId="0" applyNumberFormat="1" applyFont="1" applyFill="1" applyBorder="1" applyAlignment="1">
      <alignment horizontal="center" vertical="center" wrapText="1"/>
    </xf>
    <xf numFmtId="3" fontId="3" fillId="5" borderId="29" xfId="0" applyNumberFormat="1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/>
    <xf numFmtId="0" fontId="10" fillId="3" borderId="3" xfId="0" applyFont="1" applyFill="1" applyBorder="1" applyAlignment="1"/>
    <xf numFmtId="0" fontId="11" fillId="4" borderId="23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abSelected="1" view="pageBreakPreview" topLeftCell="A124" zoomScale="70" zoomScaleNormal="70" zoomScaleSheetLayoutView="70" workbookViewId="0">
      <selection activeCell="X28" sqref="X28"/>
    </sheetView>
  </sheetViews>
  <sheetFormatPr defaultRowHeight="15" x14ac:dyDescent="0.2"/>
  <cols>
    <col min="1" max="1" width="3.44140625" style="35" customWidth="1"/>
    <col min="2" max="2" width="12.6640625" customWidth="1"/>
    <col min="3" max="3" width="11.5546875" customWidth="1"/>
    <col min="4" max="4" width="16.77734375" customWidth="1"/>
    <col min="5" max="5" width="14.77734375" customWidth="1"/>
    <col min="6" max="6" width="13.88671875" customWidth="1"/>
    <col min="7" max="7" width="11.44140625" customWidth="1"/>
    <col min="8" max="8" width="12.44140625" customWidth="1"/>
    <col min="9" max="9" width="17" customWidth="1"/>
    <col min="10" max="10" width="13.21875" hidden="1" customWidth="1"/>
    <col min="11" max="11" width="15.109375" hidden="1" customWidth="1"/>
    <col min="12" max="12" width="14.6640625" hidden="1" customWidth="1"/>
    <col min="13" max="13" width="7" customWidth="1"/>
    <col min="14" max="15" width="5" customWidth="1"/>
    <col min="16" max="16" width="8" customWidth="1"/>
    <col min="17" max="17" width="2.44140625" customWidth="1"/>
    <col min="18" max="18" width="10.77734375" hidden="1" customWidth="1"/>
  </cols>
  <sheetData>
    <row r="1" spans="1:9" s="35" customFormat="1" ht="34.9" customHeight="1" thickBot="1" x14ac:dyDescent="0.25"/>
    <row r="2" spans="1:9" ht="35.25" customHeight="1" x14ac:dyDescent="0.3">
      <c r="A2" s="36"/>
      <c r="B2" s="97" t="s">
        <v>59</v>
      </c>
      <c r="C2" s="98"/>
      <c r="D2" s="98"/>
      <c r="E2" s="98"/>
      <c r="F2" s="98"/>
      <c r="G2" s="98"/>
      <c r="H2" s="98"/>
      <c r="I2" s="99"/>
    </row>
    <row r="3" spans="1:9" ht="29.25" customHeight="1" x14ac:dyDescent="0.2">
      <c r="A3" s="36"/>
      <c r="B3" s="100" t="s">
        <v>46</v>
      </c>
      <c r="C3" s="101"/>
      <c r="D3" s="101"/>
      <c r="E3" s="101"/>
      <c r="F3" s="101"/>
      <c r="G3" s="101"/>
      <c r="H3" s="101"/>
      <c r="I3" s="102"/>
    </row>
    <row r="4" spans="1:9" ht="15.6" customHeight="1" x14ac:dyDescent="0.25">
      <c r="A4" s="36"/>
      <c r="B4" s="45" t="s">
        <v>43</v>
      </c>
      <c r="C4" s="23">
        <v>12200000</v>
      </c>
      <c r="D4" s="24" t="s">
        <v>0</v>
      </c>
      <c r="E4" s="24"/>
      <c r="F4" s="25"/>
      <c r="G4" s="25"/>
      <c r="H4" s="25"/>
      <c r="I4" s="103" t="s">
        <v>58</v>
      </c>
    </row>
    <row r="5" spans="1:9" ht="15.75" customHeight="1" x14ac:dyDescent="0.25">
      <c r="A5" s="36"/>
      <c r="B5" s="45" t="s">
        <v>44</v>
      </c>
      <c r="C5" s="23">
        <v>120</v>
      </c>
      <c r="D5" s="24"/>
      <c r="E5" s="24"/>
      <c r="F5" s="25"/>
      <c r="G5" s="25"/>
      <c r="H5" s="25"/>
      <c r="I5" s="103"/>
    </row>
    <row r="6" spans="1:9" ht="15.75" customHeight="1" x14ac:dyDescent="0.25">
      <c r="A6" s="36"/>
      <c r="B6" s="45" t="s">
        <v>45</v>
      </c>
      <c r="C6" s="23">
        <f>C4/C5</f>
        <v>101666.66666666667</v>
      </c>
      <c r="D6" s="24"/>
      <c r="E6" s="24"/>
      <c r="F6" s="25"/>
      <c r="G6" s="25"/>
      <c r="H6" s="25"/>
      <c r="I6" s="103"/>
    </row>
    <row r="7" spans="1:9" ht="15.75" customHeight="1" x14ac:dyDescent="0.25">
      <c r="A7" s="36"/>
      <c r="B7" s="45" t="s">
        <v>1</v>
      </c>
      <c r="C7" s="26">
        <v>0</v>
      </c>
      <c r="D7" s="27"/>
      <c r="E7" s="24"/>
      <c r="F7" s="25"/>
      <c r="G7" s="25"/>
      <c r="H7" s="25"/>
      <c r="I7" s="40"/>
    </row>
    <row r="8" spans="1:9" ht="36" customHeight="1" thickBot="1" x14ac:dyDescent="0.3">
      <c r="A8" s="36"/>
      <c r="B8" s="45" t="s">
        <v>47</v>
      </c>
      <c r="C8" s="26">
        <v>0</v>
      </c>
      <c r="D8" s="27"/>
      <c r="E8" s="24"/>
      <c r="F8" s="25"/>
      <c r="G8" s="25"/>
      <c r="H8" s="25"/>
      <c r="I8" s="40"/>
    </row>
    <row r="9" spans="1:9" s="16" customFormat="1" ht="44.25" customHeight="1" thickBot="1" x14ac:dyDescent="0.25">
      <c r="A9" s="64"/>
      <c r="B9" s="47" t="s">
        <v>2</v>
      </c>
      <c r="C9" s="65"/>
      <c r="D9" s="66"/>
      <c r="E9" s="67"/>
      <c r="F9" s="68" t="s">
        <v>52</v>
      </c>
      <c r="G9" s="69"/>
      <c r="H9" s="70" t="s">
        <v>0</v>
      </c>
      <c r="I9" s="71">
        <f>I10+I11+I12</f>
        <v>12821234.166666655</v>
      </c>
    </row>
    <row r="10" spans="1:9" ht="18.75" customHeight="1" x14ac:dyDescent="0.3">
      <c r="A10" s="36"/>
      <c r="B10" s="45" t="s">
        <v>3</v>
      </c>
      <c r="C10" s="28" t="s">
        <v>42</v>
      </c>
      <c r="D10" s="24" t="s">
        <v>4</v>
      </c>
      <c r="E10" s="24"/>
      <c r="F10" s="54" t="s">
        <v>53</v>
      </c>
      <c r="G10" s="55"/>
      <c r="H10" s="56" t="s">
        <v>0</v>
      </c>
      <c r="I10" s="57">
        <f>F20</f>
        <v>12199999.999999987</v>
      </c>
    </row>
    <row r="11" spans="1:9" ht="18.75" customHeight="1" x14ac:dyDescent="0.3">
      <c r="A11" s="36"/>
      <c r="B11" s="45" t="s">
        <v>48</v>
      </c>
      <c r="C11" s="28" t="s">
        <v>5</v>
      </c>
      <c r="D11" s="24" t="s">
        <v>4</v>
      </c>
      <c r="E11" s="24"/>
      <c r="F11" s="58" t="s">
        <v>54</v>
      </c>
      <c r="G11" s="44"/>
      <c r="H11" s="22" t="s">
        <v>0</v>
      </c>
      <c r="I11" s="41">
        <f>G20</f>
        <v>621234.16666666814</v>
      </c>
    </row>
    <row r="12" spans="1:9" ht="18.75" customHeight="1" thickBot="1" x14ac:dyDescent="0.35">
      <c r="A12" s="36"/>
      <c r="B12" s="45" t="s">
        <v>6</v>
      </c>
      <c r="C12" s="29" t="s">
        <v>7</v>
      </c>
      <c r="D12" s="24" t="s">
        <v>8</v>
      </c>
      <c r="E12" s="24"/>
      <c r="F12" s="59" t="s">
        <v>9</v>
      </c>
      <c r="G12" s="60"/>
      <c r="H12" s="61" t="s">
        <v>0</v>
      </c>
      <c r="I12" s="62">
        <f>I20</f>
        <v>0</v>
      </c>
    </row>
    <row r="13" spans="1:9" ht="15.75" customHeight="1" thickBot="1" x14ac:dyDescent="0.3">
      <c r="A13" s="36"/>
      <c r="B13" s="45" t="s">
        <v>49</v>
      </c>
      <c r="C13" s="30" t="s">
        <v>61</v>
      </c>
      <c r="D13" s="63">
        <v>1.01E-2</v>
      </c>
      <c r="E13" s="24" t="s">
        <v>60</v>
      </c>
      <c r="F13" s="25"/>
      <c r="G13" s="31"/>
      <c r="H13" s="25"/>
      <c r="I13" s="40"/>
    </row>
    <row r="14" spans="1:9" ht="42.75" customHeight="1" thickBot="1" x14ac:dyDescent="0.3">
      <c r="A14" s="36"/>
      <c r="B14" s="47" t="s">
        <v>50</v>
      </c>
      <c r="C14" s="48"/>
      <c r="D14" s="32"/>
      <c r="E14" s="24"/>
      <c r="F14" s="25"/>
      <c r="G14" s="95" t="s">
        <v>10</v>
      </c>
      <c r="H14" s="96"/>
      <c r="I14" s="72"/>
    </row>
    <row r="15" spans="1:9" ht="15.75" customHeight="1" x14ac:dyDescent="0.25">
      <c r="A15" s="36"/>
      <c r="B15" s="46" t="s">
        <v>51</v>
      </c>
      <c r="C15" s="33"/>
      <c r="D15" s="63">
        <f>SUM(D13:D14)</f>
        <v>1.01E-2</v>
      </c>
      <c r="E15" s="24"/>
      <c r="F15" s="25"/>
      <c r="G15" s="25"/>
      <c r="H15" s="35"/>
      <c r="I15" s="35"/>
    </row>
    <row r="16" spans="1:9" ht="15.75" x14ac:dyDescent="0.25">
      <c r="A16" s="36"/>
      <c r="B16" s="42"/>
      <c r="C16" s="86"/>
      <c r="D16" s="86"/>
      <c r="E16" s="24"/>
      <c r="F16" s="25"/>
      <c r="G16" s="25"/>
      <c r="H16" s="25"/>
      <c r="I16" s="40"/>
    </row>
    <row r="17" spans="1:12" ht="16.5" thickBot="1" x14ac:dyDescent="0.3">
      <c r="A17" s="36"/>
      <c r="B17" s="43"/>
      <c r="C17" s="34"/>
      <c r="D17" s="25"/>
      <c r="E17" s="25"/>
      <c r="F17" s="25"/>
      <c r="G17" s="25"/>
      <c r="H17" s="25"/>
      <c r="I17" s="49"/>
    </row>
    <row r="18" spans="1:12" ht="15" customHeight="1" x14ac:dyDescent="0.2">
      <c r="A18" s="37"/>
      <c r="B18" s="87" t="s">
        <v>11</v>
      </c>
      <c r="C18" s="89" t="s">
        <v>55</v>
      </c>
      <c r="D18" s="91" t="s">
        <v>12</v>
      </c>
      <c r="E18" s="91" t="s">
        <v>13</v>
      </c>
      <c r="F18" s="91" t="s">
        <v>14</v>
      </c>
      <c r="G18" s="91" t="s">
        <v>56</v>
      </c>
      <c r="H18" s="91" t="s">
        <v>57</v>
      </c>
      <c r="I18" s="93" t="s">
        <v>15</v>
      </c>
    </row>
    <row r="19" spans="1:12" ht="37.9" customHeight="1" thickBot="1" x14ac:dyDescent="0.25">
      <c r="A19" s="37"/>
      <c r="B19" s="88"/>
      <c r="C19" s="90"/>
      <c r="D19" s="92"/>
      <c r="E19" s="92"/>
      <c r="F19" s="92"/>
      <c r="G19" s="92"/>
      <c r="H19" s="92"/>
      <c r="I19" s="94"/>
      <c r="J19" t="s">
        <v>16</v>
      </c>
      <c r="K19" t="s">
        <v>17</v>
      </c>
      <c r="L19" t="s">
        <v>18</v>
      </c>
    </row>
    <row r="20" spans="1:12" s="16" customFormat="1" ht="33.6" customHeight="1" thickBot="1" x14ac:dyDescent="0.25">
      <c r="A20" s="38"/>
      <c r="B20" s="73" t="s">
        <v>19</v>
      </c>
      <c r="C20" s="74"/>
      <c r="D20" s="75"/>
      <c r="E20" s="76">
        <f t="shared" ref="E20:L20" si="0" xml:space="preserve"> SUM(E21:E141)</f>
        <v>12200000</v>
      </c>
      <c r="F20" s="76">
        <f t="shared" si="0"/>
        <v>12199999.999999987</v>
      </c>
      <c r="G20" s="76">
        <f t="shared" si="0"/>
        <v>621234.16666666814</v>
      </c>
      <c r="H20" s="76">
        <f t="shared" si="0"/>
        <v>12821234.166666668</v>
      </c>
      <c r="I20" s="77">
        <f t="shared" si="0"/>
        <v>0</v>
      </c>
      <c r="J20" s="17">
        <f t="shared" si="0"/>
        <v>11590000</v>
      </c>
      <c r="K20" s="15">
        <f t="shared" si="0"/>
        <v>619437.20833333442</v>
      </c>
      <c r="L20" s="15">
        <f t="shared" si="0"/>
        <v>0</v>
      </c>
    </row>
    <row r="21" spans="1:12" ht="16.5" thickBot="1" x14ac:dyDescent="0.3">
      <c r="A21" s="39"/>
      <c r="B21" s="82" t="s">
        <v>25</v>
      </c>
      <c r="C21" s="83">
        <v>30</v>
      </c>
      <c r="D21" s="84">
        <f>E21</f>
        <v>12200000</v>
      </c>
      <c r="E21" s="84">
        <f>C4</f>
        <v>12200000</v>
      </c>
      <c r="F21" s="85"/>
      <c r="G21" s="84"/>
      <c r="H21" s="84">
        <f>F21+G21</f>
        <v>0</v>
      </c>
      <c r="I21" s="4">
        <f>C9*E20</f>
        <v>0</v>
      </c>
    </row>
    <row r="22" spans="1:12" ht="15.75" x14ac:dyDescent="0.25">
      <c r="A22" s="39">
        <v>1</v>
      </c>
      <c r="B22" s="78" t="s">
        <v>26</v>
      </c>
      <c r="C22" s="79">
        <v>30</v>
      </c>
      <c r="D22" s="80">
        <f t="shared" ref="D22:D81" si="1">D21+E22-F22</f>
        <v>12098333.333333334</v>
      </c>
      <c r="E22" s="80"/>
      <c r="F22" s="81">
        <f>C4/C5</f>
        <v>101666.66666666667</v>
      </c>
      <c r="G22" s="80">
        <f>D21*$D$15*30/360</f>
        <v>10268.333333333334</v>
      </c>
      <c r="H22" s="80">
        <f t="shared" ref="H22:H85" si="2">F22+G22</f>
        <v>111935</v>
      </c>
      <c r="I22" s="3"/>
    </row>
    <row r="23" spans="1:12" ht="15.75" x14ac:dyDescent="0.25">
      <c r="A23" s="39">
        <f t="shared" ref="A23:A86" si="3">1+A22</f>
        <v>2</v>
      </c>
      <c r="B23" s="6" t="s">
        <v>27</v>
      </c>
      <c r="C23" s="5">
        <v>30</v>
      </c>
      <c r="D23" s="2">
        <f t="shared" si="1"/>
        <v>11996666.666666668</v>
      </c>
      <c r="E23" s="2"/>
      <c r="F23" s="7">
        <f t="shared" ref="F23:F86" si="4">F22</f>
        <v>101666.66666666667</v>
      </c>
      <c r="G23" s="2">
        <f t="shared" ref="G23:G86" si="5">D22*$D$15*30/360</f>
        <v>10182.763888888889</v>
      </c>
      <c r="H23" s="2">
        <f t="shared" si="2"/>
        <v>111849.43055555556</v>
      </c>
      <c r="I23" s="1"/>
    </row>
    <row r="24" spans="1:12" ht="15.75" x14ac:dyDescent="0.25">
      <c r="A24" s="39">
        <f t="shared" si="3"/>
        <v>3</v>
      </c>
      <c r="B24" s="6" t="s">
        <v>28</v>
      </c>
      <c r="C24" s="5">
        <v>30</v>
      </c>
      <c r="D24" s="2">
        <f t="shared" si="1"/>
        <v>11895000.000000002</v>
      </c>
      <c r="E24" s="2"/>
      <c r="F24" s="7">
        <f t="shared" si="4"/>
        <v>101666.66666666667</v>
      </c>
      <c r="G24" s="2">
        <f t="shared" si="5"/>
        <v>10097.194444444445</v>
      </c>
      <c r="H24" s="2">
        <f t="shared" si="2"/>
        <v>111763.86111111112</v>
      </c>
      <c r="I24" s="1"/>
    </row>
    <row r="25" spans="1:12" ht="15.75" x14ac:dyDescent="0.25">
      <c r="A25" s="39">
        <f t="shared" si="3"/>
        <v>4</v>
      </c>
      <c r="B25" s="6" t="s">
        <v>29</v>
      </c>
      <c r="C25" s="5">
        <v>30</v>
      </c>
      <c r="D25" s="2">
        <f t="shared" si="1"/>
        <v>11793333.333333336</v>
      </c>
      <c r="E25" s="2"/>
      <c r="F25" s="7">
        <f t="shared" si="4"/>
        <v>101666.66666666667</v>
      </c>
      <c r="G25" s="2">
        <f t="shared" si="5"/>
        <v>10011.625000000002</v>
      </c>
      <c r="H25" s="2">
        <f t="shared" si="2"/>
        <v>111678.29166666667</v>
      </c>
      <c r="I25" s="1"/>
    </row>
    <row r="26" spans="1:12" ht="15.75" x14ac:dyDescent="0.25">
      <c r="A26" s="39">
        <f t="shared" si="3"/>
        <v>5</v>
      </c>
      <c r="B26" s="6" t="s">
        <v>30</v>
      </c>
      <c r="C26" s="5">
        <v>30</v>
      </c>
      <c r="D26" s="2">
        <f t="shared" si="1"/>
        <v>11691666.66666667</v>
      </c>
      <c r="E26" s="2"/>
      <c r="F26" s="7">
        <f t="shared" si="4"/>
        <v>101666.66666666667</v>
      </c>
      <c r="G26" s="2">
        <f t="shared" si="5"/>
        <v>9926.0555555555566</v>
      </c>
      <c r="H26" s="2">
        <f t="shared" si="2"/>
        <v>111592.72222222223</v>
      </c>
      <c r="I26" s="1"/>
    </row>
    <row r="27" spans="1:12" ht="15.75" x14ac:dyDescent="0.25">
      <c r="A27" s="39">
        <f t="shared" si="3"/>
        <v>6</v>
      </c>
      <c r="B27" s="8" t="s">
        <v>31</v>
      </c>
      <c r="C27" s="5">
        <v>30</v>
      </c>
      <c r="D27" s="7">
        <f t="shared" si="1"/>
        <v>11590000.000000004</v>
      </c>
      <c r="E27" s="7"/>
      <c r="F27" s="7">
        <f t="shared" si="4"/>
        <v>101666.66666666667</v>
      </c>
      <c r="G27" s="2">
        <f t="shared" si="5"/>
        <v>9840.4861111111131</v>
      </c>
      <c r="H27" s="2">
        <f t="shared" si="2"/>
        <v>111507.15277777778</v>
      </c>
      <c r="I27" s="50"/>
      <c r="J27" s="9">
        <f>SUM(F21:F27)</f>
        <v>610000</v>
      </c>
      <c r="K27" s="9">
        <f>SUM(G21:G27)</f>
        <v>60326.458333333343</v>
      </c>
      <c r="L27" s="9">
        <f>SUM(I21:I27)</f>
        <v>0</v>
      </c>
    </row>
    <row r="28" spans="1:12" ht="15.75" x14ac:dyDescent="0.25">
      <c r="A28" s="39">
        <f t="shared" si="3"/>
        <v>7</v>
      </c>
      <c r="B28" s="10" t="s">
        <v>20</v>
      </c>
      <c r="C28" s="5">
        <v>30</v>
      </c>
      <c r="D28" s="7">
        <f t="shared" si="1"/>
        <v>11488333.333333338</v>
      </c>
      <c r="E28" s="7"/>
      <c r="F28" s="7">
        <f t="shared" si="4"/>
        <v>101666.66666666667</v>
      </c>
      <c r="G28" s="2">
        <f t="shared" si="5"/>
        <v>9754.9166666666697</v>
      </c>
      <c r="H28" s="2">
        <f t="shared" si="2"/>
        <v>111421.58333333334</v>
      </c>
      <c r="I28" s="51"/>
    </row>
    <row r="29" spans="1:12" ht="15.75" x14ac:dyDescent="0.25">
      <c r="A29" s="39">
        <f t="shared" si="3"/>
        <v>8</v>
      </c>
      <c r="B29" s="10" t="s">
        <v>21</v>
      </c>
      <c r="C29" s="5">
        <v>30</v>
      </c>
      <c r="D29" s="7">
        <f t="shared" si="1"/>
        <v>11386666.666666672</v>
      </c>
      <c r="E29" s="7"/>
      <c r="F29" s="7">
        <f t="shared" si="4"/>
        <v>101666.66666666667</v>
      </c>
      <c r="G29" s="2">
        <f t="shared" si="5"/>
        <v>9669.3472222222244</v>
      </c>
      <c r="H29" s="2">
        <f t="shared" si="2"/>
        <v>111336.01388888889</v>
      </c>
      <c r="I29" s="50"/>
    </row>
    <row r="30" spans="1:12" ht="15.75" x14ac:dyDescent="0.25">
      <c r="A30" s="39">
        <f t="shared" si="3"/>
        <v>9</v>
      </c>
      <c r="B30" s="10" t="s">
        <v>22</v>
      </c>
      <c r="C30" s="5">
        <v>30</v>
      </c>
      <c r="D30" s="7">
        <f t="shared" si="1"/>
        <v>11285000.000000006</v>
      </c>
      <c r="E30" s="7"/>
      <c r="F30" s="7">
        <f t="shared" si="4"/>
        <v>101666.66666666667</v>
      </c>
      <c r="G30" s="2">
        <f t="shared" si="5"/>
        <v>9583.777777777781</v>
      </c>
      <c r="H30" s="2">
        <f t="shared" si="2"/>
        <v>111250.44444444445</v>
      </c>
      <c r="I30" s="50"/>
    </row>
    <row r="31" spans="1:12" ht="15.75" x14ac:dyDescent="0.25">
      <c r="A31" s="39">
        <f t="shared" si="3"/>
        <v>10</v>
      </c>
      <c r="B31" s="10" t="s">
        <v>23</v>
      </c>
      <c r="C31" s="5">
        <v>30</v>
      </c>
      <c r="D31" s="7">
        <f t="shared" si="1"/>
        <v>11183333.33333334</v>
      </c>
      <c r="E31" s="7"/>
      <c r="F31" s="7">
        <f t="shared" si="4"/>
        <v>101666.66666666667</v>
      </c>
      <c r="G31" s="2">
        <f t="shared" si="5"/>
        <v>9498.2083333333394</v>
      </c>
      <c r="H31" s="2">
        <f t="shared" si="2"/>
        <v>111164.87500000001</v>
      </c>
      <c r="I31" s="50"/>
    </row>
    <row r="32" spans="1:12" ht="15.75" x14ac:dyDescent="0.25">
      <c r="A32" s="39">
        <f t="shared" si="3"/>
        <v>11</v>
      </c>
      <c r="B32" s="10" t="s">
        <v>24</v>
      </c>
      <c r="C32" s="5">
        <v>30</v>
      </c>
      <c r="D32" s="7">
        <f t="shared" si="1"/>
        <v>11081666.666666673</v>
      </c>
      <c r="E32" s="7"/>
      <c r="F32" s="7">
        <f t="shared" si="4"/>
        <v>101666.66666666667</v>
      </c>
      <c r="G32" s="2">
        <f t="shared" si="5"/>
        <v>9412.6388888888941</v>
      </c>
      <c r="H32" s="2">
        <f t="shared" si="2"/>
        <v>111079.30555555556</v>
      </c>
      <c r="I32" s="50"/>
    </row>
    <row r="33" spans="1:12" ht="15.75" x14ac:dyDescent="0.25">
      <c r="A33" s="39">
        <f t="shared" si="3"/>
        <v>12</v>
      </c>
      <c r="B33" s="10" t="s">
        <v>25</v>
      </c>
      <c r="C33" s="5">
        <v>30</v>
      </c>
      <c r="D33" s="7">
        <f t="shared" si="1"/>
        <v>10980000.000000007</v>
      </c>
      <c r="E33" s="7"/>
      <c r="F33" s="7">
        <f t="shared" si="4"/>
        <v>101666.66666666667</v>
      </c>
      <c r="G33" s="2">
        <f t="shared" si="5"/>
        <v>9327.0694444444489</v>
      </c>
      <c r="H33" s="2">
        <f t="shared" si="2"/>
        <v>110993.73611111112</v>
      </c>
      <c r="I33" s="50"/>
    </row>
    <row r="34" spans="1:12" ht="15.75" x14ac:dyDescent="0.25">
      <c r="A34" s="39">
        <f t="shared" si="3"/>
        <v>13</v>
      </c>
      <c r="B34" s="10" t="s">
        <v>26</v>
      </c>
      <c r="C34" s="5">
        <v>30</v>
      </c>
      <c r="D34" s="7">
        <f t="shared" si="1"/>
        <v>10878333.333333341</v>
      </c>
      <c r="E34" s="7"/>
      <c r="F34" s="7">
        <f t="shared" si="4"/>
        <v>101666.66666666667</v>
      </c>
      <c r="G34" s="2">
        <f t="shared" si="5"/>
        <v>9241.5000000000073</v>
      </c>
      <c r="H34" s="2">
        <f t="shared" si="2"/>
        <v>110908.16666666669</v>
      </c>
      <c r="I34" s="50"/>
    </row>
    <row r="35" spans="1:12" ht="15.75" x14ac:dyDescent="0.25">
      <c r="A35" s="39">
        <f t="shared" si="3"/>
        <v>14</v>
      </c>
      <c r="B35" s="10" t="s">
        <v>27</v>
      </c>
      <c r="C35" s="5">
        <v>30</v>
      </c>
      <c r="D35" s="7">
        <f t="shared" si="1"/>
        <v>10776666.666666675</v>
      </c>
      <c r="E35" s="7"/>
      <c r="F35" s="7">
        <f t="shared" si="4"/>
        <v>101666.66666666667</v>
      </c>
      <c r="G35" s="2">
        <f t="shared" si="5"/>
        <v>9155.930555555562</v>
      </c>
      <c r="H35" s="2">
        <f t="shared" si="2"/>
        <v>110822.59722222223</v>
      </c>
      <c r="I35" s="50"/>
    </row>
    <row r="36" spans="1:12" ht="15.75" x14ac:dyDescent="0.25">
      <c r="A36" s="39">
        <f t="shared" si="3"/>
        <v>15</v>
      </c>
      <c r="B36" s="10" t="s">
        <v>28</v>
      </c>
      <c r="C36" s="5">
        <v>30</v>
      </c>
      <c r="D36" s="7">
        <f t="shared" si="1"/>
        <v>10675000.000000009</v>
      </c>
      <c r="E36" s="7"/>
      <c r="F36" s="7">
        <f t="shared" si="4"/>
        <v>101666.66666666667</v>
      </c>
      <c r="G36" s="2">
        <f t="shared" si="5"/>
        <v>9070.3611111111168</v>
      </c>
      <c r="H36" s="2">
        <f t="shared" si="2"/>
        <v>110737.02777777778</v>
      </c>
      <c r="I36" s="50"/>
    </row>
    <row r="37" spans="1:12" ht="15.75" x14ac:dyDescent="0.25">
      <c r="A37" s="39">
        <f t="shared" si="3"/>
        <v>16</v>
      </c>
      <c r="B37" s="10" t="s">
        <v>29</v>
      </c>
      <c r="C37" s="5">
        <v>30</v>
      </c>
      <c r="D37" s="7">
        <f t="shared" si="1"/>
        <v>10573333.333333343</v>
      </c>
      <c r="E37" s="7"/>
      <c r="F37" s="7">
        <f t="shared" si="4"/>
        <v>101666.66666666667</v>
      </c>
      <c r="G37" s="2">
        <f t="shared" si="5"/>
        <v>8984.7916666666752</v>
      </c>
      <c r="H37" s="2">
        <f t="shared" si="2"/>
        <v>110651.45833333334</v>
      </c>
      <c r="I37" s="50"/>
    </row>
    <row r="38" spans="1:12" ht="15.75" x14ac:dyDescent="0.25">
      <c r="A38" s="39">
        <f t="shared" si="3"/>
        <v>17</v>
      </c>
      <c r="B38" s="10" t="s">
        <v>30</v>
      </c>
      <c r="C38" s="5">
        <v>30</v>
      </c>
      <c r="D38" s="7">
        <f t="shared" si="1"/>
        <v>10471666.666666677</v>
      </c>
      <c r="E38" s="7"/>
      <c r="F38" s="7">
        <f t="shared" si="4"/>
        <v>101666.66666666667</v>
      </c>
      <c r="G38" s="2">
        <f t="shared" si="5"/>
        <v>8899.2222222222299</v>
      </c>
      <c r="H38" s="2">
        <f t="shared" si="2"/>
        <v>110565.88888888891</v>
      </c>
      <c r="I38" s="50"/>
    </row>
    <row r="39" spans="1:12" ht="15.75" x14ac:dyDescent="0.25">
      <c r="A39" s="39">
        <f t="shared" si="3"/>
        <v>18</v>
      </c>
      <c r="B39" s="8" t="s">
        <v>32</v>
      </c>
      <c r="C39" s="5">
        <v>30</v>
      </c>
      <c r="D39" s="7">
        <f t="shared" si="1"/>
        <v>10370000.000000011</v>
      </c>
      <c r="E39" s="7"/>
      <c r="F39" s="7">
        <f t="shared" si="4"/>
        <v>101666.66666666667</v>
      </c>
      <c r="G39" s="2">
        <f t="shared" si="5"/>
        <v>8813.6527777777846</v>
      </c>
      <c r="H39" s="2">
        <f t="shared" si="2"/>
        <v>110480.31944444445</v>
      </c>
      <c r="I39" s="50"/>
      <c r="J39" s="9">
        <f>SUM(F28:F39)</f>
        <v>1220000</v>
      </c>
      <c r="K39" s="9">
        <f>SUM(G28:G39)</f>
        <v>111411.41666666674</v>
      </c>
      <c r="L39" s="9">
        <f>SUM(I28:I39)</f>
        <v>0</v>
      </c>
    </row>
    <row r="40" spans="1:12" ht="15.75" x14ac:dyDescent="0.25">
      <c r="A40" s="39">
        <f t="shared" si="3"/>
        <v>19</v>
      </c>
      <c r="B40" s="10" t="s">
        <v>20</v>
      </c>
      <c r="C40" s="5">
        <v>30</v>
      </c>
      <c r="D40" s="7">
        <f t="shared" si="1"/>
        <v>10268333.333333345</v>
      </c>
      <c r="E40" s="7"/>
      <c r="F40" s="7">
        <f t="shared" si="4"/>
        <v>101666.66666666667</v>
      </c>
      <c r="G40" s="2">
        <f t="shared" si="5"/>
        <v>8728.083333333343</v>
      </c>
      <c r="H40" s="2">
        <f t="shared" si="2"/>
        <v>110394.75000000001</v>
      </c>
      <c r="I40" s="51"/>
    </row>
    <row r="41" spans="1:12" ht="15.75" x14ac:dyDescent="0.25">
      <c r="A41" s="39">
        <f t="shared" si="3"/>
        <v>20</v>
      </c>
      <c r="B41" s="10" t="s">
        <v>21</v>
      </c>
      <c r="C41" s="5">
        <v>30</v>
      </c>
      <c r="D41" s="7">
        <f t="shared" si="1"/>
        <v>10166666.666666679</v>
      </c>
      <c r="E41" s="7"/>
      <c r="F41" s="7">
        <f t="shared" si="4"/>
        <v>101666.66666666667</v>
      </c>
      <c r="G41" s="2">
        <f t="shared" si="5"/>
        <v>8642.5138888888996</v>
      </c>
      <c r="H41" s="2">
        <f t="shared" si="2"/>
        <v>110309.18055555558</v>
      </c>
      <c r="I41" s="50"/>
    </row>
    <row r="42" spans="1:12" ht="15.75" x14ac:dyDescent="0.25">
      <c r="A42" s="39">
        <f t="shared" si="3"/>
        <v>21</v>
      </c>
      <c r="B42" s="10" t="s">
        <v>22</v>
      </c>
      <c r="C42" s="5">
        <v>30</v>
      </c>
      <c r="D42" s="7">
        <f t="shared" si="1"/>
        <v>10065000.000000013</v>
      </c>
      <c r="E42" s="7"/>
      <c r="F42" s="7">
        <f t="shared" si="4"/>
        <v>101666.66666666667</v>
      </c>
      <c r="G42" s="2">
        <f t="shared" si="5"/>
        <v>8556.9444444444543</v>
      </c>
      <c r="H42" s="2">
        <f t="shared" si="2"/>
        <v>110223.61111111112</v>
      </c>
      <c r="I42" s="50"/>
    </row>
    <row r="43" spans="1:12" ht="15.75" x14ac:dyDescent="0.25">
      <c r="A43" s="39">
        <f t="shared" si="3"/>
        <v>22</v>
      </c>
      <c r="B43" s="10" t="s">
        <v>23</v>
      </c>
      <c r="C43" s="5">
        <v>30</v>
      </c>
      <c r="D43" s="7">
        <f t="shared" si="1"/>
        <v>9963333.333333347</v>
      </c>
      <c r="E43" s="7"/>
      <c r="F43" s="7">
        <f t="shared" si="4"/>
        <v>101666.66666666667</v>
      </c>
      <c r="G43" s="2">
        <f t="shared" si="5"/>
        <v>8471.3750000000109</v>
      </c>
      <c r="H43" s="2">
        <f t="shared" si="2"/>
        <v>110138.04166666669</v>
      </c>
      <c r="I43" s="50"/>
    </row>
    <row r="44" spans="1:12" ht="15.75" x14ac:dyDescent="0.25">
      <c r="A44" s="39">
        <f t="shared" si="3"/>
        <v>23</v>
      </c>
      <c r="B44" s="10" t="s">
        <v>24</v>
      </c>
      <c r="C44" s="5">
        <v>30</v>
      </c>
      <c r="D44" s="7">
        <f t="shared" si="1"/>
        <v>9861666.6666666809</v>
      </c>
      <c r="E44" s="7"/>
      <c r="F44" s="7">
        <f t="shared" si="4"/>
        <v>101666.66666666667</v>
      </c>
      <c r="G44" s="2">
        <f t="shared" si="5"/>
        <v>8385.8055555555675</v>
      </c>
      <c r="H44" s="2">
        <f t="shared" si="2"/>
        <v>110052.47222222223</v>
      </c>
      <c r="I44" s="50"/>
    </row>
    <row r="45" spans="1:12" ht="15.75" x14ac:dyDescent="0.25">
      <c r="A45" s="39">
        <f t="shared" si="3"/>
        <v>24</v>
      </c>
      <c r="B45" s="10" t="s">
        <v>25</v>
      </c>
      <c r="C45" s="5">
        <v>30</v>
      </c>
      <c r="D45" s="7">
        <f t="shared" si="1"/>
        <v>9760000.0000000149</v>
      </c>
      <c r="E45" s="7"/>
      <c r="F45" s="7">
        <f t="shared" si="4"/>
        <v>101666.66666666667</v>
      </c>
      <c r="G45" s="2">
        <f t="shared" si="5"/>
        <v>8300.2361111111222</v>
      </c>
      <c r="H45" s="2">
        <f t="shared" si="2"/>
        <v>109966.9027777778</v>
      </c>
      <c r="I45" s="50"/>
    </row>
    <row r="46" spans="1:12" ht="15.75" x14ac:dyDescent="0.25">
      <c r="A46" s="39">
        <f t="shared" si="3"/>
        <v>25</v>
      </c>
      <c r="B46" s="10" t="s">
        <v>26</v>
      </c>
      <c r="C46" s="5">
        <v>30</v>
      </c>
      <c r="D46" s="7">
        <f t="shared" si="1"/>
        <v>9658333.3333333489</v>
      </c>
      <c r="E46" s="7"/>
      <c r="F46" s="7">
        <f t="shared" si="4"/>
        <v>101666.66666666667</v>
      </c>
      <c r="G46" s="2">
        <f t="shared" si="5"/>
        <v>8214.6666666666788</v>
      </c>
      <c r="H46" s="2">
        <f t="shared" si="2"/>
        <v>109881.33333333334</v>
      </c>
      <c r="I46" s="50"/>
    </row>
    <row r="47" spans="1:12" ht="15.75" x14ac:dyDescent="0.25">
      <c r="A47" s="39">
        <f t="shared" si="3"/>
        <v>26</v>
      </c>
      <c r="B47" s="10" t="s">
        <v>27</v>
      </c>
      <c r="C47" s="5">
        <v>30</v>
      </c>
      <c r="D47" s="7">
        <f t="shared" si="1"/>
        <v>9556666.6666666828</v>
      </c>
      <c r="E47" s="7"/>
      <c r="F47" s="7">
        <f t="shared" si="4"/>
        <v>101666.66666666667</v>
      </c>
      <c r="G47" s="2">
        <f t="shared" si="5"/>
        <v>8129.0972222222354</v>
      </c>
      <c r="H47" s="2">
        <f t="shared" si="2"/>
        <v>109795.76388888891</v>
      </c>
      <c r="I47" s="50"/>
    </row>
    <row r="48" spans="1:12" ht="15.75" x14ac:dyDescent="0.25">
      <c r="A48" s="39">
        <f t="shared" si="3"/>
        <v>27</v>
      </c>
      <c r="B48" s="10" t="s">
        <v>28</v>
      </c>
      <c r="C48" s="5">
        <v>30</v>
      </c>
      <c r="D48" s="7">
        <f t="shared" si="1"/>
        <v>9455000.0000000168</v>
      </c>
      <c r="E48" s="7"/>
      <c r="F48" s="7">
        <f t="shared" si="4"/>
        <v>101666.66666666667</v>
      </c>
      <c r="G48" s="2">
        <f t="shared" si="5"/>
        <v>8043.527777777791</v>
      </c>
      <c r="H48" s="2">
        <f t="shared" si="2"/>
        <v>109710.19444444447</v>
      </c>
      <c r="I48" s="50"/>
    </row>
    <row r="49" spans="1:18" ht="15.75" x14ac:dyDescent="0.25">
      <c r="A49" s="39">
        <f t="shared" si="3"/>
        <v>28</v>
      </c>
      <c r="B49" s="12" t="s">
        <v>29</v>
      </c>
      <c r="C49" s="5">
        <v>30</v>
      </c>
      <c r="D49" s="7">
        <f t="shared" si="1"/>
        <v>9353333.3333333507</v>
      </c>
      <c r="E49" s="13"/>
      <c r="F49" s="7">
        <f t="shared" si="4"/>
        <v>101666.66666666667</v>
      </c>
      <c r="G49" s="2">
        <f t="shared" si="5"/>
        <v>7957.9583333333467</v>
      </c>
      <c r="H49" s="2">
        <f t="shared" si="2"/>
        <v>109624.62500000001</v>
      </c>
      <c r="I49" s="52"/>
    </row>
    <row r="50" spans="1:18" ht="15.75" x14ac:dyDescent="0.25">
      <c r="A50" s="39">
        <f t="shared" si="3"/>
        <v>29</v>
      </c>
      <c r="B50" s="10" t="s">
        <v>33</v>
      </c>
      <c r="C50" s="5">
        <v>30</v>
      </c>
      <c r="D50" s="7">
        <f t="shared" si="1"/>
        <v>9251666.6666666847</v>
      </c>
      <c r="E50" s="7"/>
      <c r="F50" s="7">
        <f t="shared" si="4"/>
        <v>101666.66666666667</v>
      </c>
      <c r="G50" s="2">
        <f t="shared" si="5"/>
        <v>7872.3888888889032</v>
      </c>
      <c r="H50" s="2">
        <f t="shared" si="2"/>
        <v>109539.05555555558</v>
      </c>
      <c r="I50" s="50"/>
    </row>
    <row r="51" spans="1:18" ht="15.75" x14ac:dyDescent="0.25">
      <c r="A51" s="39">
        <f t="shared" si="3"/>
        <v>30</v>
      </c>
      <c r="B51" s="8" t="s">
        <v>34</v>
      </c>
      <c r="C51" s="5">
        <v>30</v>
      </c>
      <c r="D51" s="7">
        <f t="shared" si="1"/>
        <v>9150000.0000000186</v>
      </c>
      <c r="E51" s="7"/>
      <c r="F51" s="7">
        <f t="shared" si="4"/>
        <v>101666.66666666667</v>
      </c>
      <c r="G51" s="2">
        <f t="shared" si="5"/>
        <v>7786.8194444444598</v>
      </c>
      <c r="H51" s="2">
        <f t="shared" si="2"/>
        <v>109453.48611111112</v>
      </c>
      <c r="I51" s="50"/>
      <c r="J51" s="9">
        <f>SUM(F40:F51)</f>
        <v>1220000</v>
      </c>
      <c r="K51" s="9">
        <f>SUM(G40:G51)</f>
        <v>99089.416666666802</v>
      </c>
      <c r="L51" s="9">
        <f>SUM(I40:I51)</f>
        <v>0</v>
      </c>
    </row>
    <row r="52" spans="1:18" ht="15.75" x14ac:dyDescent="0.25">
      <c r="A52" s="39">
        <f t="shared" si="3"/>
        <v>31</v>
      </c>
      <c r="B52" s="10" t="s">
        <v>20</v>
      </c>
      <c r="C52" s="5">
        <v>30</v>
      </c>
      <c r="D52" s="7">
        <f t="shared" si="1"/>
        <v>9048333.3333333526</v>
      </c>
      <c r="E52" s="7"/>
      <c r="F52" s="7">
        <f t="shared" si="4"/>
        <v>101666.66666666667</v>
      </c>
      <c r="G52" s="2">
        <f t="shared" si="5"/>
        <v>7701.2500000000155</v>
      </c>
      <c r="H52" s="2">
        <f t="shared" si="2"/>
        <v>109367.91666666669</v>
      </c>
      <c r="I52" s="50"/>
    </row>
    <row r="53" spans="1:18" ht="15.75" x14ac:dyDescent="0.25">
      <c r="A53" s="39">
        <f t="shared" si="3"/>
        <v>32</v>
      </c>
      <c r="B53" s="10" t="s">
        <v>21</v>
      </c>
      <c r="C53" s="5">
        <v>30</v>
      </c>
      <c r="D53" s="7">
        <f t="shared" si="1"/>
        <v>8946666.6666666865</v>
      </c>
      <c r="E53" s="7"/>
      <c r="F53" s="7">
        <f t="shared" si="4"/>
        <v>101666.66666666667</v>
      </c>
      <c r="G53" s="2">
        <f t="shared" si="5"/>
        <v>7615.6805555555711</v>
      </c>
      <c r="H53" s="2">
        <f t="shared" si="2"/>
        <v>109282.34722222225</v>
      </c>
      <c r="I53" s="50"/>
    </row>
    <row r="54" spans="1:18" ht="15.75" x14ac:dyDescent="0.25">
      <c r="A54" s="39">
        <f t="shared" si="3"/>
        <v>33</v>
      </c>
      <c r="B54" s="10" t="s">
        <v>22</v>
      </c>
      <c r="C54" s="5">
        <v>30</v>
      </c>
      <c r="D54" s="7">
        <f t="shared" si="1"/>
        <v>8845000.0000000205</v>
      </c>
      <c r="E54" s="7"/>
      <c r="F54" s="7">
        <f t="shared" si="4"/>
        <v>101666.66666666667</v>
      </c>
      <c r="G54" s="2">
        <f t="shared" si="5"/>
        <v>7530.1111111111277</v>
      </c>
      <c r="H54" s="2">
        <f t="shared" si="2"/>
        <v>109196.7777777778</v>
      </c>
      <c r="I54" s="50"/>
    </row>
    <row r="55" spans="1:18" ht="15.75" x14ac:dyDescent="0.25">
      <c r="A55" s="39">
        <f t="shared" si="3"/>
        <v>34</v>
      </c>
      <c r="B55" s="10" t="s">
        <v>23</v>
      </c>
      <c r="C55" s="5">
        <v>30</v>
      </c>
      <c r="D55" s="7">
        <f t="shared" si="1"/>
        <v>8743333.3333333544</v>
      </c>
      <c r="E55" s="7"/>
      <c r="F55" s="7">
        <f t="shared" si="4"/>
        <v>101666.66666666667</v>
      </c>
      <c r="G55" s="2">
        <f t="shared" si="5"/>
        <v>7444.5416666666833</v>
      </c>
      <c r="H55" s="2">
        <f t="shared" si="2"/>
        <v>109111.20833333336</v>
      </c>
      <c r="I55" s="50"/>
    </row>
    <row r="56" spans="1:18" ht="15.75" x14ac:dyDescent="0.25">
      <c r="A56" s="39">
        <f t="shared" si="3"/>
        <v>35</v>
      </c>
      <c r="B56" s="10" t="s">
        <v>24</v>
      </c>
      <c r="C56" s="5">
        <v>30</v>
      </c>
      <c r="D56" s="7">
        <f t="shared" si="1"/>
        <v>8641666.6666666884</v>
      </c>
      <c r="E56" s="7"/>
      <c r="F56" s="7">
        <f t="shared" si="4"/>
        <v>101666.66666666667</v>
      </c>
      <c r="G56" s="2">
        <f t="shared" si="5"/>
        <v>7358.972222222239</v>
      </c>
      <c r="H56" s="2">
        <f t="shared" si="2"/>
        <v>109025.63888888891</v>
      </c>
      <c r="I56" s="50"/>
    </row>
    <row r="57" spans="1:18" ht="15.75" x14ac:dyDescent="0.25">
      <c r="A57" s="39">
        <f t="shared" si="3"/>
        <v>36</v>
      </c>
      <c r="B57" s="10" t="s">
        <v>25</v>
      </c>
      <c r="C57" s="5">
        <v>30</v>
      </c>
      <c r="D57" s="7">
        <f t="shared" si="1"/>
        <v>8540000.0000000224</v>
      </c>
      <c r="E57" s="7"/>
      <c r="F57" s="7">
        <f t="shared" si="4"/>
        <v>101666.66666666667</v>
      </c>
      <c r="G57" s="2">
        <f t="shared" si="5"/>
        <v>7273.4027777777956</v>
      </c>
      <c r="H57" s="2">
        <f t="shared" si="2"/>
        <v>108940.06944444447</v>
      </c>
      <c r="I57" s="50"/>
    </row>
    <row r="58" spans="1:18" ht="15.75" x14ac:dyDescent="0.25">
      <c r="A58" s="39">
        <f t="shared" si="3"/>
        <v>37</v>
      </c>
      <c r="B58" s="10" t="s">
        <v>26</v>
      </c>
      <c r="C58" s="5">
        <v>30</v>
      </c>
      <c r="D58" s="7">
        <f t="shared" si="1"/>
        <v>8438333.3333333563</v>
      </c>
      <c r="E58" s="7"/>
      <c r="F58" s="7">
        <f t="shared" si="4"/>
        <v>101666.66666666667</v>
      </c>
      <c r="G58" s="2">
        <f t="shared" si="5"/>
        <v>7187.8333333333512</v>
      </c>
      <c r="H58" s="2">
        <f t="shared" si="2"/>
        <v>108854.50000000003</v>
      </c>
      <c r="I58" s="50"/>
    </row>
    <row r="59" spans="1:18" ht="15.75" x14ac:dyDescent="0.25">
      <c r="A59" s="39">
        <f t="shared" si="3"/>
        <v>38</v>
      </c>
      <c r="B59" s="10" t="s">
        <v>27</v>
      </c>
      <c r="C59" s="5">
        <v>30</v>
      </c>
      <c r="D59" s="7">
        <f t="shared" si="1"/>
        <v>8336666.6666666893</v>
      </c>
      <c r="E59" s="7"/>
      <c r="F59" s="7">
        <f t="shared" si="4"/>
        <v>101666.66666666667</v>
      </c>
      <c r="G59" s="2">
        <f t="shared" si="5"/>
        <v>7102.2638888889069</v>
      </c>
      <c r="H59" s="2">
        <f t="shared" si="2"/>
        <v>108768.93055555558</v>
      </c>
      <c r="I59" s="51"/>
    </row>
    <row r="60" spans="1:18" ht="15.75" x14ac:dyDescent="0.25">
      <c r="A60" s="39">
        <f t="shared" si="3"/>
        <v>39</v>
      </c>
      <c r="B60" s="10" t="s">
        <v>28</v>
      </c>
      <c r="C60" s="5">
        <v>30</v>
      </c>
      <c r="D60" s="7">
        <f t="shared" si="1"/>
        <v>8235000.0000000224</v>
      </c>
      <c r="E60" s="7"/>
      <c r="F60" s="7">
        <f t="shared" si="4"/>
        <v>101666.66666666667</v>
      </c>
      <c r="G60" s="2">
        <f t="shared" si="5"/>
        <v>7016.6944444444634</v>
      </c>
      <c r="H60" s="2">
        <f t="shared" si="2"/>
        <v>108683.36111111114</v>
      </c>
      <c r="I60" s="50"/>
    </row>
    <row r="61" spans="1:18" ht="15.75" x14ac:dyDescent="0.25">
      <c r="A61" s="39">
        <f t="shared" si="3"/>
        <v>40</v>
      </c>
      <c r="B61" s="10" t="s">
        <v>29</v>
      </c>
      <c r="C61" s="5">
        <v>30</v>
      </c>
      <c r="D61" s="7">
        <f t="shared" si="1"/>
        <v>8133333.3333333554</v>
      </c>
      <c r="E61" s="7"/>
      <c r="F61" s="7">
        <f t="shared" si="4"/>
        <v>101666.66666666667</v>
      </c>
      <c r="G61" s="2">
        <f t="shared" si="5"/>
        <v>6931.1250000000182</v>
      </c>
      <c r="H61" s="2">
        <f t="shared" si="2"/>
        <v>108597.79166666669</v>
      </c>
      <c r="I61" s="50"/>
    </row>
    <row r="62" spans="1:18" ht="15.75" x14ac:dyDescent="0.25">
      <c r="A62" s="39">
        <f t="shared" si="3"/>
        <v>41</v>
      </c>
      <c r="B62" s="10" t="s">
        <v>30</v>
      </c>
      <c r="C62" s="5">
        <v>30</v>
      </c>
      <c r="D62" s="7">
        <f t="shared" si="1"/>
        <v>8031666.6666666884</v>
      </c>
      <c r="E62" s="7"/>
      <c r="F62" s="7">
        <f t="shared" si="4"/>
        <v>101666.66666666667</v>
      </c>
      <c r="G62" s="2">
        <f t="shared" si="5"/>
        <v>6845.5555555555738</v>
      </c>
      <c r="H62" s="2">
        <f t="shared" si="2"/>
        <v>108512.22222222225</v>
      </c>
      <c r="I62" s="50"/>
    </row>
    <row r="63" spans="1:18" ht="15.75" x14ac:dyDescent="0.25">
      <c r="A63" s="39">
        <f t="shared" si="3"/>
        <v>42</v>
      </c>
      <c r="B63" s="8" t="s">
        <v>35</v>
      </c>
      <c r="C63" s="5">
        <v>30</v>
      </c>
      <c r="D63" s="7">
        <f t="shared" si="1"/>
        <v>7930000.0000000214</v>
      </c>
      <c r="E63" s="7"/>
      <c r="F63" s="7">
        <f t="shared" si="4"/>
        <v>101666.66666666667</v>
      </c>
      <c r="G63" s="2">
        <f t="shared" si="5"/>
        <v>6759.9861111111295</v>
      </c>
      <c r="H63" s="2">
        <f t="shared" si="2"/>
        <v>108426.6527777778</v>
      </c>
      <c r="I63" s="50"/>
      <c r="J63" s="9">
        <f>SUM(F52:F63)</f>
        <v>1220000</v>
      </c>
      <c r="K63" s="9">
        <f>SUM(G52:G63)</f>
        <v>86767.416666666861</v>
      </c>
      <c r="L63" s="9">
        <f>SUM(I52:I63)</f>
        <v>0</v>
      </c>
      <c r="R63" s="14">
        <f>ROUND(D63/138,2)</f>
        <v>57463.77</v>
      </c>
    </row>
    <row r="64" spans="1:18" ht="15.75" x14ac:dyDescent="0.25">
      <c r="A64" s="39">
        <f t="shared" si="3"/>
        <v>43</v>
      </c>
      <c r="B64" s="10" t="s">
        <v>20</v>
      </c>
      <c r="C64" s="5">
        <v>30</v>
      </c>
      <c r="D64" s="7">
        <f t="shared" si="1"/>
        <v>7828333.3333333544</v>
      </c>
      <c r="E64" s="7"/>
      <c r="F64" s="7">
        <f t="shared" si="4"/>
        <v>101666.66666666667</v>
      </c>
      <c r="G64" s="2">
        <f t="shared" si="5"/>
        <v>6674.4166666666852</v>
      </c>
      <c r="H64" s="2">
        <f t="shared" si="2"/>
        <v>108341.08333333336</v>
      </c>
      <c r="I64" s="50"/>
    </row>
    <row r="65" spans="1:12" ht="15.75" x14ac:dyDescent="0.25">
      <c r="A65" s="39">
        <f t="shared" si="3"/>
        <v>44</v>
      </c>
      <c r="B65" s="10" t="s">
        <v>21</v>
      </c>
      <c r="C65" s="5">
        <v>30</v>
      </c>
      <c r="D65" s="7">
        <f t="shared" si="1"/>
        <v>7726666.6666666875</v>
      </c>
      <c r="E65" s="7"/>
      <c r="F65" s="7">
        <f t="shared" si="4"/>
        <v>101666.66666666667</v>
      </c>
      <c r="G65" s="2">
        <f t="shared" si="5"/>
        <v>6588.847222222239</v>
      </c>
      <c r="H65" s="2">
        <f t="shared" si="2"/>
        <v>108255.51388888891</v>
      </c>
      <c r="I65" s="50"/>
    </row>
    <row r="66" spans="1:12" ht="15.75" x14ac:dyDescent="0.25">
      <c r="A66" s="39">
        <f t="shared" si="3"/>
        <v>45</v>
      </c>
      <c r="B66" s="10" t="s">
        <v>22</v>
      </c>
      <c r="C66" s="5">
        <v>30</v>
      </c>
      <c r="D66" s="7">
        <f t="shared" si="1"/>
        <v>7625000.0000000205</v>
      </c>
      <c r="E66" s="7"/>
      <c r="F66" s="7">
        <f t="shared" si="4"/>
        <v>101666.66666666667</v>
      </c>
      <c r="G66" s="2">
        <f t="shared" si="5"/>
        <v>6503.2777777777956</v>
      </c>
      <c r="H66" s="2">
        <f t="shared" si="2"/>
        <v>108169.94444444447</v>
      </c>
      <c r="I66" s="50"/>
    </row>
    <row r="67" spans="1:12" ht="15.75" x14ac:dyDescent="0.25">
      <c r="A67" s="39">
        <f t="shared" si="3"/>
        <v>46</v>
      </c>
      <c r="B67" s="10" t="s">
        <v>23</v>
      </c>
      <c r="C67" s="5">
        <v>30</v>
      </c>
      <c r="D67" s="7">
        <f t="shared" si="1"/>
        <v>7523333.3333333535</v>
      </c>
      <c r="E67" s="7"/>
      <c r="F67" s="7">
        <f t="shared" si="4"/>
        <v>101666.66666666667</v>
      </c>
      <c r="G67" s="2">
        <f t="shared" si="5"/>
        <v>6417.7083333333503</v>
      </c>
      <c r="H67" s="2">
        <f t="shared" si="2"/>
        <v>108084.37500000003</v>
      </c>
      <c r="I67" s="50"/>
    </row>
    <row r="68" spans="1:12" ht="15.75" x14ac:dyDescent="0.25">
      <c r="A68" s="39">
        <f t="shared" si="3"/>
        <v>47</v>
      </c>
      <c r="B68" s="10" t="s">
        <v>24</v>
      </c>
      <c r="C68" s="5">
        <v>30</v>
      </c>
      <c r="D68" s="7">
        <f t="shared" si="1"/>
        <v>7421666.6666666865</v>
      </c>
      <c r="E68" s="7"/>
      <c r="F68" s="7">
        <f t="shared" si="4"/>
        <v>101666.66666666667</v>
      </c>
      <c r="G68" s="2">
        <f t="shared" si="5"/>
        <v>6332.1388888889041</v>
      </c>
      <c r="H68" s="2">
        <f t="shared" si="2"/>
        <v>107998.80555555558</v>
      </c>
      <c r="I68" s="50"/>
    </row>
    <row r="69" spans="1:12" ht="15.75" x14ac:dyDescent="0.25">
      <c r="A69" s="39">
        <f t="shared" si="3"/>
        <v>48</v>
      </c>
      <c r="B69" s="10" t="s">
        <v>25</v>
      </c>
      <c r="C69" s="5">
        <v>30</v>
      </c>
      <c r="D69" s="7">
        <f t="shared" si="1"/>
        <v>7320000.0000000196</v>
      </c>
      <c r="E69" s="7"/>
      <c r="F69" s="7">
        <f t="shared" si="4"/>
        <v>101666.66666666667</v>
      </c>
      <c r="G69" s="2">
        <f t="shared" si="5"/>
        <v>6246.5694444444616</v>
      </c>
      <c r="H69" s="2">
        <f t="shared" si="2"/>
        <v>107913.23611111114</v>
      </c>
      <c r="I69" s="50"/>
    </row>
    <row r="70" spans="1:12" ht="15.75" x14ac:dyDescent="0.25">
      <c r="A70" s="39">
        <f t="shared" si="3"/>
        <v>49</v>
      </c>
      <c r="B70" s="10" t="s">
        <v>26</v>
      </c>
      <c r="C70" s="5">
        <v>30</v>
      </c>
      <c r="D70" s="7">
        <f t="shared" si="1"/>
        <v>7218333.3333333526</v>
      </c>
      <c r="E70" s="7"/>
      <c r="F70" s="7">
        <f t="shared" si="4"/>
        <v>101666.66666666667</v>
      </c>
      <c r="G70" s="2">
        <f t="shared" si="5"/>
        <v>6161.0000000000155</v>
      </c>
      <c r="H70" s="2">
        <f t="shared" si="2"/>
        <v>107827.66666666669</v>
      </c>
      <c r="I70" s="50"/>
    </row>
    <row r="71" spans="1:12" ht="15.75" x14ac:dyDescent="0.25">
      <c r="A71" s="39">
        <f t="shared" si="3"/>
        <v>50</v>
      </c>
      <c r="B71" s="10" t="s">
        <v>27</v>
      </c>
      <c r="C71" s="5">
        <v>30</v>
      </c>
      <c r="D71" s="7">
        <f t="shared" si="1"/>
        <v>7116666.6666666856</v>
      </c>
      <c r="E71" s="7"/>
      <c r="F71" s="7">
        <f t="shared" si="4"/>
        <v>101666.66666666667</v>
      </c>
      <c r="G71" s="2">
        <f t="shared" si="5"/>
        <v>6075.4305555555711</v>
      </c>
      <c r="H71" s="2">
        <f t="shared" si="2"/>
        <v>107742.09722222225</v>
      </c>
      <c r="I71" s="51"/>
    </row>
    <row r="72" spans="1:12" ht="15.75" x14ac:dyDescent="0.25">
      <c r="A72" s="39">
        <f t="shared" si="3"/>
        <v>51</v>
      </c>
      <c r="B72" s="10" t="s">
        <v>28</v>
      </c>
      <c r="C72" s="5">
        <v>30</v>
      </c>
      <c r="D72" s="7">
        <f t="shared" si="1"/>
        <v>7015000.0000000186</v>
      </c>
      <c r="E72" s="7"/>
      <c r="F72" s="7">
        <f t="shared" si="4"/>
        <v>101666.66666666667</v>
      </c>
      <c r="G72" s="2">
        <f t="shared" si="5"/>
        <v>5989.8611111111268</v>
      </c>
      <c r="H72" s="2">
        <f t="shared" si="2"/>
        <v>107656.5277777778</v>
      </c>
      <c r="I72" s="50"/>
    </row>
    <row r="73" spans="1:12" ht="15.75" x14ac:dyDescent="0.25">
      <c r="A73" s="39">
        <f t="shared" si="3"/>
        <v>52</v>
      </c>
      <c r="B73" s="10" t="s">
        <v>29</v>
      </c>
      <c r="C73" s="5">
        <v>30</v>
      </c>
      <c r="D73" s="7">
        <f t="shared" si="1"/>
        <v>6913333.3333333516</v>
      </c>
      <c r="E73" s="7"/>
      <c r="F73" s="7">
        <f t="shared" si="4"/>
        <v>101666.66666666667</v>
      </c>
      <c r="G73" s="2">
        <f t="shared" si="5"/>
        <v>5904.2916666666824</v>
      </c>
      <c r="H73" s="2">
        <f t="shared" si="2"/>
        <v>107570.95833333336</v>
      </c>
      <c r="I73" s="50"/>
    </row>
    <row r="74" spans="1:12" ht="15.75" x14ac:dyDescent="0.25">
      <c r="A74" s="39">
        <f t="shared" si="3"/>
        <v>53</v>
      </c>
      <c r="B74" s="10" t="s">
        <v>30</v>
      </c>
      <c r="C74" s="5">
        <v>30</v>
      </c>
      <c r="D74" s="7">
        <f t="shared" si="1"/>
        <v>6811666.6666666847</v>
      </c>
      <c r="E74" s="7"/>
      <c r="F74" s="7">
        <f t="shared" si="4"/>
        <v>101666.66666666667</v>
      </c>
      <c r="G74" s="2">
        <f t="shared" si="5"/>
        <v>5818.7222222222372</v>
      </c>
      <c r="H74" s="2">
        <f t="shared" si="2"/>
        <v>107485.38888888891</v>
      </c>
      <c r="I74" s="50"/>
    </row>
    <row r="75" spans="1:12" ht="15.75" x14ac:dyDescent="0.25">
      <c r="A75" s="39">
        <f t="shared" si="3"/>
        <v>54</v>
      </c>
      <c r="B75" s="8" t="s">
        <v>36</v>
      </c>
      <c r="C75" s="5">
        <v>30</v>
      </c>
      <c r="D75" s="7">
        <f t="shared" si="1"/>
        <v>6710000.0000000177</v>
      </c>
      <c r="E75" s="7"/>
      <c r="F75" s="7">
        <f t="shared" si="4"/>
        <v>101666.66666666667</v>
      </c>
      <c r="G75" s="2">
        <f t="shared" si="5"/>
        <v>5733.1527777777937</v>
      </c>
      <c r="H75" s="2">
        <f t="shared" si="2"/>
        <v>107399.81944444447</v>
      </c>
      <c r="I75" s="50"/>
      <c r="J75" s="9">
        <f>SUM(F64:F75)</f>
        <v>1220000</v>
      </c>
      <c r="K75" s="9">
        <f>SUM(G64:G75)</f>
        <v>74445.416666666861</v>
      </c>
      <c r="L75" s="9">
        <f>SUM(I64:I75)</f>
        <v>0</v>
      </c>
    </row>
    <row r="76" spans="1:12" ht="15.75" x14ac:dyDescent="0.25">
      <c r="A76" s="39">
        <f t="shared" si="3"/>
        <v>55</v>
      </c>
      <c r="B76" s="10" t="s">
        <v>20</v>
      </c>
      <c r="C76" s="5">
        <v>30</v>
      </c>
      <c r="D76" s="7">
        <f t="shared" si="1"/>
        <v>6608333.3333333507</v>
      </c>
      <c r="E76" s="7"/>
      <c r="F76" s="7">
        <f t="shared" si="4"/>
        <v>101666.66666666667</v>
      </c>
      <c r="G76" s="2">
        <f t="shared" si="5"/>
        <v>5647.5833333333476</v>
      </c>
      <c r="H76" s="2">
        <f t="shared" si="2"/>
        <v>107314.25000000001</v>
      </c>
      <c r="I76" s="50"/>
    </row>
    <row r="77" spans="1:12" ht="15.75" x14ac:dyDescent="0.25">
      <c r="A77" s="39">
        <f t="shared" si="3"/>
        <v>56</v>
      </c>
      <c r="B77" s="10" t="s">
        <v>21</v>
      </c>
      <c r="C77" s="5">
        <v>30</v>
      </c>
      <c r="D77" s="7">
        <f t="shared" si="1"/>
        <v>6506666.6666666837</v>
      </c>
      <c r="E77" s="7"/>
      <c r="F77" s="7">
        <f t="shared" si="4"/>
        <v>101666.66666666667</v>
      </c>
      <c r="G77" s="2">
        <f t="shared" si="5"/>
        <v>5562.0138888889041</v>
      </c>
      <c r="H77" s="2">
        <f t="shared" si="2"/>
        <v>107228.68055555558</v>
      </c>
      <c r="I77" s="50"/>
    </row>
    <row r="78" spans="1:12" ht="15.75" x14ac:dyDescent="0.25">
      <c r="A78" s="39">
        <f t="shared" si="3"/>
        <v>57</v>
      </c>
      <c r="B78" s="10" t="s">
        <v>22</v>
      </c>
      <c r="C78" s="5">
        <v>30</v>
      </c>
      <c r="D78" s="7">
        <f t="shared" si="1"/>
        <v>6405000.0000000168</v>
      </c>
      <c r="E78" s="7"/>
      <c r="F78" s="7">
        <f t="shared" si="4"/>
        <v>101666.66666666667</v>
      </c>
      <c r="G78" s="2">
        <f t="shared" si="5"/>
        <v>5476.4444444444589</v>
      </c>
      <c r="H78" s="2">
        <f t="shared" si="2"/>
        <v>107143.11111111112</v>
      </c>
      <c r="I78" s="50"/>
    </row>
    <row r="79" spans="1:12" ht="15.75" x14ac:dyDescent="0.25">
      <c r="A79" s="39">
        <f t="shared" si="3"/>
        <v>58</v>
      </c>
      <c r="B79" s="10" t="s">
        <v>23</v>
      </c>
      <c r="C79" s="5">
        <v>30</v>
      </c>
      <c r="D79" s="7">
        <f t="shared" si="1"/>
        <v>6303333.3333333498</v>
      </c>
      <c r="E79" s="7"/>
      <c r="F79" s="7">
        <f t="shared" si="4"/>
        <v>101666.66666666667</v>
      </c>
      <c r="G79" s="2">
        <f t="shared" si="5"/>
        <v>5390.8750000000146</v>
      </c>
      <c r="H79" s="2">
        <f t="shared" si="2"/>
        <v>107057.54166666669</v>
      </c>
      <c r="I79" s="50"/>
    </row>
    <row r="80" spans="1:12" ht="15.75" x14ac:dyDescent="0.25">
      <c r="A80" s="39">
        <f t="shared" si="3"/>
        <v>59</v>
      </c>
      <c r="B80" s="10" t="s">
        <v>24</v>
      </c>
      <c r="C80" s="5">
        <v>30</v>
      </c>
      <c r="D80" s="7">
        <f t="shared" si="1"/>
        <v>6201666.6666666828</v>
      </c>
      <c r="E80" s="7"/>
      <c r="F80" s="7">
        <f t="shared" si="4"/>
        <v>101666.66666666667</v>
      </c>
      <c r="G80" s="2">
        <f t="shared" si="5"/>
        <v>5305.3055555555693</v>
      </c>
      <c r="H80" s="2">
        <f t="shared" si="2"/>
        <v>106971.97222222225</v>
      </c>
      <c r="I80" s="50"/>
    </row>
    <row r="81" spans="1:12" ht="15.75" x14ac:dyDescent="0.25">
      <c r="A81" s="39">
        <f t="shared" si="3"/>
        <v>60</v>
      </c>
      <c r="B81" s="10" t="s">
        <v>25</v>
      </c>
      <c r="C81" s="5">
        <v>30</v>
      </c>
      <c r="D81" s="7">
        <f t="shared" si="1"/>
        <v>6100000.0000000158</v>
      </c>
      <c r="E81" s="7"/>
      <c r="F81" s="7">
        <f t="shared" si="4"/>
        <v>101666.66666666667</v>
      </c>
      <c r="G81" s="2">
        <f t="shared" si="5"/>
        <v>5219.736111111125</v>
      </c>
      <c r="H81" s="2">
        <f t="shared" si="2"/>
        <v>106886.4027777778</v>
      </c>
      <c r="I81" s="50"/>
    </row>
    <row r="82" spans="1:12" ht="15.75" x14ac:dyDescent="0.25">
      <c r="A82" s="39">
        <f t="shared" si="3"/>
        <v>61</v>
      </c>
      <c r="B82" s="10" t="s">
        <v>26</v>
      </c>
      <c r="C82" s="5">
        <v>30</v>
      </c>
      <c r="D82" s="7">
        <f t="shared" ref="D82:D141" si="6">D81+E82-F82</f>
        <v>5998333.3333333489</v>
      </c>
      <c r="E82" s="7"/>
      <c r="F82" s="7">
        <f t="shared" si="4"/>
        <v>101666.66666666667</v>
      </c>
      <c r="G82" s="2">
        <f t="shared" si="5"/>
        <v>5134.1666666666806</v>
      </c>
      <c r="H82" s="2">
        <f t="shared" si="2"/>
        <v>106800.83333333336</v>
      </c>
      <c r="I82" s="50"/>
    </row>
    <row r="83" spans="1:12" ht="15.75" x14ac:dyDescent="0.25">
      <c r="A83" s="39">
        <f t="shared" si="3"/>
        <v>62</v>
      </c>
      <c r="B83" s="10" t="s">
        <v>27</v>
      </c>
      <c r="C83" s="5">
        <v>30</v>
      </c>
      <c r="D83" s="7">
        <f t="shared" si="6"/>
        <v>5896666.6666666819</v>
      </c>
      <c r="E83" s="7"/>
      <c r="F83" s="7">
        <f t="shared" si="4"/>
        <v>101666.66666666667</v>
      </c>
      <c r="G83" s="2">
        <f t="shared" si="5"/>
        <v>5048.5972222222354</v>
      </c>
      <c r="H83" s="2">
        <f t="shared" si="2"/>
        <v>106715.26388888891</v>
      </c>
      <c r="I83" s="51"/>
    </row>
    <row r="84" spans="1:12" ht="15.75" x14ac:dyDescent="0.25">
      <c r="A84" s="39">
        <f t="shared" si="3"/>
        <v>63</v>
      </c>
      <c r="B84" s="10" t="s">
        <v>28</v>
      </c>
      <c r="C84" s="5">
        <v>30</v>
      </c>
      <c r="D84" s="7">
        <f t="shared" si="6"/>
        <v>5795000.0000000149</v>
      </c>
      <c r="E84" s="7"/>
      <c r="F84" s="7">
        <f t="shared" si="4"/>
        <v>101666.66666666667</v>
      </c>
      <c r="G84" s="2">
        <f t="shared" si="5"/>
        <v>4963.0277777777901</v>
      </c>
      <c r="H84" s="2">
        <f t="shared" si="2"/>
        <v>106629.69444444447</v>
      </c>
      <c r="I84" s="50"/>
    </row>
    <row r="85" spans="1:12" ht="15.75" x14ac:dyDescent="0.25">
      <c r="A85" s="39">
        <f t="shared" si="3"/>
        <v>64</v>
      </c>
      <c r="B85" s="10" t="s">
        <v>29</v>
      </c>
      <c r="C85" s="5">
        <v>30</v>
      </c>
      <c r="D85" s="7">
        <f t="shared" si="6"/>
        <v>5693333.3333333479</v>
      </c>
      <c r="E85" s="7"/>
      <c r="F85" s="7">
        <f t="shared" si="4"/>
        <v>101666.66666666667</v>
      </c>
      <c r="G85" s="2">
        <f t="shared" si="5"/>
        <v>4877.4583333333458</v>
      </c>
      <c r="H85" s="2">
        <f t="shared" si="2"/>
        <v>106544.12500000001</v>
      </c>
      <c r="I85" s="50"/>
    </row>
    <row r="86" spans="1:12" ht="15.75" x14ac:dyDescent="0.25">
      <c r="A86" s="39">
        <f t="shared" si="3"/>
        <v>65</v>
      </c>
      <c r="B86" s="10" t="s">
        <v>30</v>
      </c>
      <c r="C86" s="5">
        <v>30</v>
      </c>
      <c r="D86" s="7">
        <f t="shared" si="6"/>
        <v>5591666.6666666809</v>
      </c>
      <c r="E86" s="7"/>
      <c r="F86" s="7">
        <f t="shared" si="4"/>
        <v>101666.66666666667</v>
      </c>
      <c r="G86" s="2">
        <f t="shared" si="5"/>
        <v>4791.8888888889005</v>
      </c>
      <c r="H86" s="2">
        <f t="shared" ref="H86:H141" si="7">F86+G86</f>
        <v>106458.55555555558</v>
      </c>
      <c r="I86" s="50"/>
    </row>
    <row r="87" spans="1:12" ht="15.75" x14ac:dyDescent="0.25">
      <c r="A87" s="39">
        <f t="shared" ref="A87:A141" si="8">1+A86</f>
        <v>66</v>
      </c>
      <c r="B87" s="8" t="s">
        <v>37</v>
      </c>
      <c r="C87" s="5">
        <v>30</v>
      </c>
      <c r="D87" s="7">
        <f t="shared" si="6"/>
        <v>5490000.000000014</v>
      </c>
      <c r="E87" s="7"/>
      <c r="F87" s="7">
        <f t="shared" ref="F87:F141" si="9">F86</f>
        <v>101666.66666666667</v>
      </c>
      <c r="G87" s="2">
        <f t="shared" ref="G87:G141" si="10">D86*$D$15*30/360</f>
        <v>4706.3194444444562</v>
      </c>
      <c r="H87" s="2">
        <f t="shared" si="7"/>
        <v>106372.98611111112</v>
      </c>
      <c r="I87" s="50"/>
      <c r="J87" s="9">
        <f>SUM(F76:F87)</f>
        <v>1220000</v>
      </c>
      <c r="K87" s="9">
        <f>SUM(G76:G87)</f>
        <v>62123.416666666817</v>
      </c>
      <c r="L87" s="9">
        <f>SUM(I76:I87)</f>
        <v>0</v>
      </c>
    </row>
    <row r="88" spans="1:12" ht="15.75" x14ac:dyDescent="0.25">
      <c r="A88" s="39">
        <f t="shared" si="8"/>
        <v>67</v>
      </c>
      <c r="B88" s="10" t="s">
        <v>20</v>
      </c>
      <c r="C88" s="5">
        <v>30</v>
      </c>
      <c r="D88" s="7">
        <f t="shared" si="6"/>
        <v>5388333.333333347</v>
      </c>
      <c r="E88" s="7"/>
      <c r="F88" s="7">
        <f t="shared" si="9"/>
        <v>101666.66666666667</v>
      </c>
      <c r="G88" s="2">
        <f t="shared" si="10"/>
        <v>4620.7500000000118</v>
      </c>
      <c r="H88" s="2">
        <f t="shared" si="7"/>
        <v>106287.41666666669</v>
      </c>
      <c r="I88" s="50"/>
    </row>
    <row r="89" spans="1:12" ht="15.75" x14ac:dyDescent="0.25">
      <c r="A89" s="39">
        <f t="shared" si="8"/>
        <v>68</v>
      </c>
      <c r="B89" s="10" t="s">
        <v>21</v>
      </c>
      <c r="C89" s="5">
        <v>30</v>
      </c>
      <c r="D89" s="7">
        <f t="shared" si="6"/>
        <v>5286666.66666668</v>
      </c>
      <c r="E89" s="7"/>
      <c r="F89" s="7">
        <f t="shared" si="9"/>
        <v>101666.66666666667</v>
      </c>
      <c r="G89" s="2">
        <f t="shared" si="10"/>
        <v>4535.1805555555675</v>
      </c>
      <c r="H89" s="2">
        <f t="shared" si="7"/>
        <v>106201.84722222223</v>
      </c>
      <c r="I89" s="50"/>
    </row>
    <row r="90" spans="1:12" ht="15.75" x14ac:dyDescent="0.25">
      <c r="A90" s="39">
        <f t="shared" si="8"/>
        <v>69</v>
      </c>
      <c r="B90" s="10" t="s">
        <v>22</v>
      </c>
      <c r="C90" s="5">
        <v>30</v>
      </c>
      <c r="D90" s="7">
        <f t="shared" si="6"/>
        <v>5185000.000000013</v>
      </c>
      <c r="E90" s="7"/>
      <c r="F90" s="7">
        <f t="shared" si="9"/>
        <v>101666.66666666667</v>
      </c>
      <c r="G90" s="2">
        <f t="shared" si="10"/>
        <v>4449.6111111111222</v>
      </c>
      <c r="H90" s="2">
        <f t="shared" si="7"/>
        <v>106116.2777777778</v>
      </c>
      <c r="I90" s="50"/>
    </row>
    <row r="91" spans="1:12" ht="15.75" x14ac:dyDescent="0.25">
      <c r="A91" s="39">
        <f t="shared" si="8"/>
        <v>70</v>
      </c>
      <c r="B91" s="10" t="s">
        <v>23</v>
      </c>
      <c r="C91" s="5">
        <v>30</v>
      </c>
      <c r="D91" s="7">
        <f t="shared" si="6"/>
        <v>5083333.3333333461</v>
      </c>
      <c r="E91" s="7"/>
      <c r="F91" s="7">
        <f t="shared" si="9"/>
        <v>101666.66666666667</v>
      </c>
      <c r="G91" s="2">
        <f t="shared" si="10"/>
        <v>4364.0416666666779</v>
      </c>
      <c r="H91" s="2">
        <f t="shared" si="7"/>
        <v>106030.70833333334</v>
      </c>
      <c r="I91" s="50"/>
    </row>
    <row r="92" spans="1:12" ht="15.75" x14ac:dyDescent="0.25">
      <c r="A92" s="39">
        <f t="shared" si="8"/>
        <v>71</v>
      </c>
      <c r="B92" s="10" t="s">
        <v>24</v>
      </c>
      <c r="C92" s="5">
        <v>30</v>
      </c>
      <c r="D92" s="7">
        <f t="shared" si="6"/>
        <v>4981666.6666666791</v>
      </c>
      <c r="E92" s="7"/>
      <c r="F92" s="7">
        <f t="shared" si="9"/>
        <v>101666.66666666667</v>
      </c>
      <c r="G92" s="2">
        <f t="shared" si="10"/>
        <v>4278.4722222222335</v>
      </c>
      <c r="H92" s="2">
        <f t="shared" si="7"/>
        <v>105945.13888888891</v>
      </c>
      <c r="I92" s="50"/>
    </row>
    <row r="93" spans="1:12" ht="15.75" x14ac:dyDescent="0.25">
      <c r="A93" s="39">
        <f t="shared" si="8"/>
        <v>72</v>
      </c>
      <c r="B93" s="10" t="s">
        <v>25</v>
      </c>
      <c r="C93" s="5">
        <v>30</v>
      </c>
      <c r="D93" s="7">
        <f t="shared" si="6"/>
        <v>4880000.0000000121</v>
      </c>
      <c r="E93" s="7"/>
      <c r="F93" s="7">
        <f t="shared" si="9"/>
        <v>101666.66666666667</v>
      </c>
      <c r="G93" s="2">
        <f t="shared" si="10"/>
        <v>4192.9027777777883</v>
      </c>
      <c r="H93" s="2">
        <f t="shared" si="7"/>
        <v>105859.56944444447</v>
      </c>
      <c r="I93" s="11"/>
    </row>
    <row r="94" spans="1:12" ht="15.75" x14ac:dyDescent="0.25">
      <c r="A94" s="39">
        <f t="shared" si="8"/>
        <v>73</v>
      </c>
      <c r="B94" s="10" t="s">
        <v>26</v>
      </c>
      <c r="C94" s="5">
        <v>30</v>
      </c>
      <c r="D94" s="7">
        <f t="shared" si="6"/>
        <v>4778333.3333333451</v>
      </c>
      <c r="E94" s="7"/>
      <c r="F94" s="7">
        <f t="shared" si="9"/>
        <v>101666.66666666667</v>
      </c>
      <c r="G94" s="2">
        <f t="shared" si="10"/>
        <v>4107.3333333333439</v>
      </c>
      <c r="H94" s="2">
        <f t="shared" si="7"/>
        <v>105774.00000000001</v>
      </c>
      <c r="I94" s="50"/>
    </row>
    <row r="95" spans="1:12" ht="15.75" x14ac:dyDescent="0.25">
      <c r="A95" s="39">
        <f t="shared" si="8"/>
        <v>74</v>
      </c>
      <c r="B95" s="10" t="s">
        <v>27</v>
      </c>
      <c r="C95" s="5">
        <v>30</v>
      </c>
      <c r="D95" s="7">
        <f t="shared" si="6"/>
        <v>4676666.6666666782</v>
      </c>
      <c r="E95" s="7"/>
      <c r="F95" s="7">
        <f t="shared" si="9"/>
        <v>101666.66666666667</v>
      </c>
      <c r="G95" s="2">
        <f t="shared" si="10"/>
        <v>4021.7638888888987</v>
      </c>
      <c r="H95" s="2">
        <f t="shared" si="7"/>
        <v>105688.43055555558</v>
      </c>
      <c r="I95" s="51"/>
    </row>
    <row r="96" spans="1:12" ht="15.75" x14ac:dyDescent="0.25">
      <c r="A96" s="39">
        <f t="shared" si="8"/>
        <v>75</v>
      </c>
      <c r="B96" s="10" t="s">
        <v>28</v>
      </c>
      <c r="C96" s="5">
        <v>30</v>
      </c>
      <c r="D96" s="7">
        <f t="shared" si="6"/>
        <v>4575000.0000000112</v>
      </c>
      <c r="E96" s="7"/>
      <c r="F96" s="7">
        <f t="shared" si="9"/>
        <v>101666.66666666667</v>
      </c>
      <c r="G96" s="2">
        <f t="shared" si="10"/>
        <v>3936.1944444444534</v>
      </c>
      <c r="H96" s="2">
        <f t="shared" si="7"/>
        <v>105602.86111111112</v>
      </c>
      <c r="I96" s="50"/>
    </row>
    <row r="97" spans="1:12" ht="15.75" x14ac:dyDescent="0.25">
      <c r="A97" s="39">
        <f t="shared" si="8"/>
        <v>76</v>
      </c>
      <c r="B97" s="12" t="s">
        <v>29</v>
      </c>
      <c r="C97" s="5">
        <v>30</v>
      </c>
      <c r="D97" s="7">
        <f t="shared" si="6"/>
        <v>4473333.3333333442</v>
      </c>
      <c r="E97" s="7"/>
      <c r="F97" s="7">
        <f t="shared" si="9"/>
        <v>101666.66666666667</v>
      </c>
      <c r="G97" s="2">
        <f t="shared" si="10"/>
        <v>3850.6250000000091</v>
      </c>
      <c r="H97" s="2">
        <f t="shared" si="7"/>
        <v>105517.29166666669</v>
      </c>
      <c r="I97" s="50"/>
    </row>
    <row r="98" spans="1:12" ht="15.75" x14ac:dyDescent="0.25">
      <c r="A98" s="39">
        <f t="shared" si="8"/>
        <v>77</v>
      </c>
      <c r="B98" s="10" t="s">
        <v>33</v>
      </c>
      <c r="C98" s="5">
        <v>30</v>
      </c>
      <c r="D98" s="7">
        <f t="shared" si="6"/>
        <v>4371666.6666666772</v>
      </c>
      <c r="E98" s="7"/>
      <c r="F98" s="7">
        <f t="shared" si="9"/>
        <v>101666.66666666667</v>
      </c>
      <c r="G98" s="2">
        <f t="shared" si="10"/>
        <v>3765.0555555555648</v>
      </c>
      <c r="H98" s="2">
        <f t="shared" si="7"/>
        <v>105431.72222222223</v>
      </c>
      <c r="I98" s="50"/>
    </row>
    <row r="99" spans="1:12" ht="15.75" x14ac:dyDescent="0.25">
      <c r="A99" s="39">
        <f t="shared" si="8"/>
        <v>78</v>
      </c>
      <c r="B99" s="8" t="s">
        <v>38</v>
      </c>
      <c r="C99" s="5">
        <v>30</v>
      </c>
      <c r="D99" s="7">
        <f t="shared" si="6"/>
        <v>4270000.0000000102</v>
      </c>
      <c r="E99" s="7"/>
      <c r="F99" s="7">
        <f t="shared" si="9"/>
        <v>101666.66666666667</v>
      </c>
      <c r="G99" s="2">
        <f t="shared" si="10"/>
        <v>3679.4861111111195</v>
      </c>
      <c r="H99" s="2">
        <f t="shared" si="7"/>
        <v>105346.1527777778</v>
      </c>
      <c r="I99" s="50"/>
      <c r="J99" s="9">
        <f>SUM(F88:F99)</f>
        <v>1220000</v>
      </c>
      <c r="K99" s="9">
        <f>SUM(G88:G99)</f>
        <v>49801.416666666781</v>
      </c>
      <c r="L99" s="9">
        <f>SUM(I88:I99)</f>
        <v>0</v>
      </c>
    </row>
    <row r="100" spans="1:12" ht="15.75" x14ac:dyDescent="0.25">
      <c r="A100" s="39">
        <f t="shared" si="8"/>
        <v>79</v>
      </c>
      <c r="B100" s="10" t="s">
        <v>20</v>
      </c>
      <c r="C100" s="5">
        <v>30</v>
      </c>
      <c r="D100" s="7">
        <f t="shared" si="6"/>
        <v>4168333.3333333437</v>
      </c>
      <c r="E100" s="7"/>
      <c r="F100" s="7">
        <f t="shared" si="9"/>
        <v>101666.66666666667</v>
      </c>
      <c r="G100" s="2">
        <f t="shared" si="10"/>
        <v>3593.9166666666752</v>
      </c>
      <c r="H100" s="2">
        <f t="shared" si="7"/>
        <v>105260.58333333334</v>
      </c>
      <c r="I100" s="50"/>
    </row>
    <row r="101" spans="1:12" ht="15.75" x14ac:dyDescent="0.25">
      <c r="A101" s="39">
        <f t="shared" si="8"/>
        <v>80</v>
      </c>
      <c r="B101" s="10" t="s">
        <v>21</v>
      </c>
      <c r="C101" s="5">
        <v>30</v>
      </c>
      <c r="D101" s="7">
        <f t="shared" si="6"/>
        <v>4066666.6666666772</v>
      </c>
      <c r="E101" s="7"/>
      <c r="F101" s="7">
        <f t="shared" si="9"/>
        <v>101666.66666666667</v>
      </c>
      <c r="G101" s="2">
        <f t="shared" si="10"/>
        <v>3508.3472222222313</v>
      </c>
      <c r="H101" s="2">
        <f t="shared" si="7"/>
        <v>105175.01388888891</v>
      </c>
      <c r="I101" s="50"/>
    </row>
    <row r="102" spans="1:12" ht="15.75" x14ac:dyDescent="0.25">
      <c r="A102" s="39">
        <f t="shared" si="8"/>
        <v>81</v>
      </c>
      <c r="B102" s="10" t="s">
        <v>22</v>
      </c>
      <c r="C102" s="5">
        <v>30</v>
      </c>
      <c r="D102" s="7">
        <f t="shared" si="6"/>
        <v>3965000.0000000107</v>
      </c>
      <c r="E102" s="7"/>
      <c r="F102" s="7">
        <f t="shared" si="9"/>
        <v>101666.66666666667</v>
      </c>
      <c r="G102" s="2">
        <f t="shared" si="10"/>
        <v>3422.777777777786</v>
      </c>
      <c r="H102" s="2">
        <f t="shared" si="7"/>
        <v>105089.44444444445</v>
      </c>
      <c r="I102" s="50"/>
    </row>
    <row r="103" spans="1:12" ht="15.75" x14ac:dyDescent="0.25">
      <c r="A103" s="39">
        <f t="shared" si="8"/>
        <v>82</v>
      </c>
      <c r="B103" s="10" t="s">
        <v>23</v>
      </c>
      <c r="C103" s="5">
        <v>30</v>
      </c>
      <c r="D103" s="7">
        <f t="shared" si="6"/>
        <v>3863333.3333333442</v>
      </c>
      <c r="E103" s="7"/>
      <c r="F103" s="7">
        <f t="shared" si="9"/>
        <v>101666.66666666667</v>
      </c>
      <c r="G103" s="2">
        <f t="shared" si="10"/>
        <v>3337.2083333333426</v>
      </c>
      <c r="H103" s="2">
        <f t="shared" si="7"/>
        <v>105003.87500000001</v>
      </c>
      <c r="I103" s="50"/>
    </row>
    <row r="104" spans="1:12" ht="15.75" x14ac:dyDescent="0.25">
      <c r="A104" s="39">
        <f t="shared" si="8"/>
        <v>83</v>
      </c>
      <c r="B104" s="10" t="s">
        <v>24</v>
      </c>
      <c r="C104" s="5">
        <v>30</v>
      </c>
      <c r="D104" s="7">
        <f t="shared" si="6"/>
        <v>3761666.6666666777</v>
      </c>
      <c r="E104" s="7"/>
      <c r="F104" s="7">
        <f t="shared" si="9"/>
        <v>101666.66666666667</v>
      </c>
      <c r="G104" s="2">
        <f t="shared" si="10"/>
        <v>3251.6388888888978</v>
      </c>
      <c r="H104" s="2">
        <f t="shared" si="7"/>
        <v>104918.30555555556</v>
      </c>
      <c r="I104" s="50"/>
    </row>
    <row r="105" spans="1:12" ht="15.75" x14ac:dyDescent="0.25">
      <c r="A105" s="39">
        <f t="shared" si="8"/>
        <v>84</v>
      </c>
      <c r="B105" s="10" t="s">
        <v>25</v>
      </c>
      <c r="C105" s="5">
        <v>30</v>
      </c>
      <c r="D105" s="7">
        <f t="shared" si="6"/>
        <v>3660000.0000000112</v>
      </c>
      <c r="E105" s="7"/>
      <c r="F105" s="7">
        <f t="shared" si="9"/>
        <v>101666.66666666667</v>
      </c>
      <c r="G105" s="2">
        <f t="shared" si="10"/>
        <v>3166.0694444444534</v>
      </c>
      <c r="H105" s="2">
        <f t="shared" si="7"/>
        <v>104832.73611111112</v>
      </c>
      <c r="I105" s="50"/>
    </row>
    <row r="106" spans="1:12" ht="15.75" x14ac:dyDescent="0.25">
      <c r="A106" s="39">
        <f t="shared" si="8"/>
        <v>85</v>
      </c>
      <c r="B106" s="10" t="s">
        <v>26</v>
      </c>
      <c r="C106" s="5">
        <v>30</v>
      </c>
      <c r="D106" s="7">
        <f t="shared" si="6"/>
        <v>3558333.3333333447</v>
      </c>
      <c r="E106" s="7"/>
      <c r="F106" s="7">
        <f t="shared" si="9"/>
        <v>101666.66666666667</v>
      </c>
      <c r="G106" s="2">
        <f t="shared" si="10"/>
        <v>3080.5000000000091</v>
      </c>
      <c r="H106" s="2">
        <f t="shared" si="7"/>
        <v>104747.16666666669</v>
      </c>
      <c r="I106" s="50"/>
    </row>
    <row r="107" spans="1:12" ht="15.75" x14ac:dyDescent="0.25">
      <c r="A107" s="39">
        <f t="shared" si="8"/>
        <v>86</v>
      </c>
      <c r="B107" s="10" t="s">
        <v>27</v>
      </c>
      <c r="C107" s="5">
        <v>30</v>
      </c>
      <c r="D107" s="7">
        <f t="shared" si="6"/>
        <v>3456666.6666666782</v>
      </c>
      <c r="E107" s="7"/>
      <c r="F107" s="7">
        <f t="shared" si="9"/>
        <v>101666.66666666667</v>
      </c>
      <c r="G107" s="2">
        <f t="shared" si="10"/>
        <v>2994.9305555555652</v>
      </c>
      <c r="H107" s="2">
        <f t="shared" si="7"/>
        <v>104661.59722222223</v>
      </c>
      <c r="I107" s="51"/>
    </row>
    <row r="108" spans="1:12" ht="15.75" x14ac:dyDescent="0.25">
      <c r="A108" s="39">
        <f t="shared" si="8"/>
        <v>87</v>
      </c>
      <c r="B108" s="10" t="s">
        <v>28</v>
      </c>
      <c r="C108" s="5">
        <v>30</v>
      </c>
      <c r="D108" s="7">
        <f t="shared" si="6"/>
        <v>3355000.0000000116</v>
      </c>
      <c r="E108" s="7"/>
      <c r="F108" s="7">
        <f t="shared" si="9"/>
        <v>101666.66666666667</v>
      </c>
      <c r="G108" s="2">
        <f t="shared" si="10"/>
        <v>2909.3611111111204</v>
      </c>
      <c r="H108" s="2">
        <f t="shared" si="7"/>
        <v>104576.0277777778</v>
      </c>
      <c r="I108" s="50"/>
    </row>
    <row r="109" spans="1:12" ht="15.75" x14ac:dyDescent="0.25">
      <c r="A109" s="39">
        <f t="shared" si="8"/>
        <v>88</v>
      </c>
      <c r="B109" s="10" t="s">
        <v>29</v>
      </c>
      <c r="C109" s="5">
        <v>30</v>
      </c>
      <c r="D109" s="7">
        <f t="shared" si="6"/>
        <v>3253333.3333333451</v>
      </c>
      <c r="E109" s="7"/>
      <c r="F109" s="7">
        <f t="shared" si="9"/>
        <v>101666.66666666667</v>
      </c>
      <c r="G109" s="2">
        <f t="shared" si="10"/>
        <v>2823.7916666666765</v>
      </c>
      <c r="H109" s="2">
        <f t="shared" si="7"/>
        <v>104490.45833333334</v>
      </c>
      <c r="I109" s="50"/>
    </row>
    <row r="110" spans="1:12" ht="15.75" x14ac:dyDescent="0.25">
      <c r="A110" s="39">
        <f t="shared" si="8"/>
        <v>89</v>
      </c>
      <c r="B110" s="10" t="s">
        <v>30</v>
      </c>
      <c r="C110" s="5">
        <v>30</v>
      </c>
      <c r="D110" s="7">
        <f t="shared" si="6"/>
        <v>3151666.6666666786</v>
      </c>
      <c r="E110" s="7"/>
      <c r="F110" s="7">
        <f t="shared" si="9"/>
        <v>101666.66666666667</v>
      </c>
      <c r="G110" s="2">
        <f t="shared" si="10"/>
        <v>2738.2222222222322</v>
      </c>
      <c r="H110" s="2">
        <f t="shared" si="7"/>
        <v>104404.88888888891</v>
      </c>
      <c r="I110" s="50"/>
    </row>
    <row r="111" spans="1:12" ht="15.75" x14ac:dyDescent="0.25">
      <c r="A111" s="39">
        <f t="shared" si="8"/>
        <v>90</v>
      </c>
      <c r="B111" s="8" t="s">
        <v>39</v>
      </c>
      <c r="C111" s="5">
        <v>30</v>
      </c>
      <c r="D111" s="7">
        <f t="shared" si="6"/>
        <v>3050000.0000000121</v>
      </c>
      <c r="E111" s="7"/>
      <c r="F111" s="7">
        <f t="shared" si="9"/>
        <v>101666.66666666667</v>
      </c>
      <c r="G111" s="2">
        <f t="shared" si="10"/>
        <v>2652.6527777777878</v>
      </c>
      <c r="H111" s="2">
        <f t="shared" si="7"/>
        <v>104319.31944444445</v>
      </c>
      <c r="I111" s="50"/>
      <c r="J111" s="9">
        <f>SUM(F100:F111)</f>
        <v>1220000</v>
      </c>
      <c r="K111" s="9">
        <f>SUM(G100:G111)</f>
        <v>37479.416666666773</v>
      </c>
      <c r="L111" s="9">
        <f>SUM(I100:I111)</f>
        <v>0</v>
      </c>
    </row>
    <row r="112" spans="1:12" ht="15.75" x14ac:dyDescent="0.25">
      <c r="A112" s="39">
        <f t="shared" si="8"/>
        <v>91</v>
      </c>
      <c r="B112" s="10" t="s">
        <v>20</v>
      </c>
      <c r="C112" s="5">
        <v>30</v>
      </c>
      <c r="D112" s="7">
        <f t="shared" si="6"/>
        <v>2948333.3333333456</v>
      </c>
      <c r="E112" s="7"/>
      <c r="F112" s="7">
        <f t="shared" si="9"/>
        <v>101666.66666666667</v>
      </c>
      <c r="G112" s="2">
        <f t="shared" si="10"/>
        <v>2567.0833333333435</v>
      </c>
      <c r="H112" s="2">
        <f t="shared" si="7"/>
        <v>104233.75000000001</v>
      </c>
      <c r="I112" s="50"/>
    </row>
    <row r="113" spans="1:12" ht="15.75" x14ac:dyDescent="0.25">
      <c r="A113" s="39">
        <f t="shared" si="8"/>
        <v>92</v>
      </c>
      <c r="B113" s="10" t="s">
        <v>21</v>
      </c>
      <c r="C113" s="5">
        <v>30</v>
      </c>
      <c r="D113" s="7">
        <f t="shared" si="6"/>
        <v>2846666.6666666791</v>
      </c>
      <c r="E113" s="7"/>
      <c r="F113" s="7">
        <f t="shared" si="9"/>
        <v>101666.66666666667</v>
      </c>
      <c r="G113" s="2">
        <f t="shared" si="10"/>
        <v>2481.5138888888987</v>
      </c>
      <c r="H113" s="2">
        <f t="shared" si="7"/>
        <v>104148.18055555558</v>
      </c>
      <c r="I113" s="50"/>
    </row>
    <row r="114" spans="1:12" ht="15.75" x14ac:dyDescent="0.25">
      <c r="A114" s="39">
        <f t="shared" si="8"/>
        <v>93</v>
      </c>
      <c r="B114" s="10" t="s">
        <v>22</v>
      </c>
      <c r="C114" s="5">
        <v>30</v>
      </c>
      <c r="D114" s="7">
        <f t="shared" si="6"/>
        <v>2745000.0000000126</v>
      </c>
      <c r="E114" s="7"/>
      <c r="F114" s="7">
        <f t="shared" si="9"/>
        <v>101666.66666666667</v>
      </c>
      <c r="G114" s="2">
        <f t="shared" si="10"/>
        <v>2395.9444444444548</v>
      </c>
      <c r="H114" s="2">
        <f t="shared" si="7"/>
        <v>104062.61111111112</v>
      </c>
      <c r="I114" s="50"/>
    </row>
    <row r="115" spans="1:12" ht="15.75" x14ac:dyDescent="0.25">
      <c r="A115" s="39">
        <f t="shared" si="8"/>
        <v>94</v>
      </c>
      <c r="B115" s="10" t="s">
        <v>23</v>
      </c>
      <c r="C115" s="5">
        <v>30</v>
      </c>
      <c r="D115" s="7">
        <f t="shared" si="6"/>
        <v>2643333.3333333461</v>
      </c>
      <c r="E115" s="7"/>
      <c r="F115" s="7">
        <f t="shared" si="9"/>
        <v>101666.66666666667</v>
      </c>
      <c r="G115" s="2">
        <f t="shared" si="10"/>
        <v>2310.3750000000105</v>
      </c>
      <c r="H115" s="2">
        <f t="shared" si="7"/>
        <v>103977.04166666669</v>
      </c>
      <c r="I115" s="50"/>
    </row>
    <row r="116" spans="1:12" ht="15.75" x14ac:dyDescent="0.25">
      <c r="A116" s="39">
        <f t="shared" si="8"/>
        <v>95</v>
      </c>
      <c r="B116" s="10" t="s">
        <v>24</v>
      </c>
      <c r="C116" s="5">
        <v>30</v>
      </c>
      <c r="D116" s="7">
        <f t="shared" si="6"/>
        <v>2541666.6666666795</v>
      </c>
      <c r="E116" s="7"/>
      <c r="F116" s="7">
        <f t="shared" si="9"/>
        <v>101666.66666666667</v>
      </c>
      <c r="G116" s="2">
        <f t="shared" si="10"/>
        <v>2224.8055555555661</v>
      </c>
      <c r="H116" s="2">
        <f t="shared" si="7"/>
        <v>103891.47222222223</v>
      </c>
      <c r="I116" s="50"/>
    </row>
    <row r="117" spans="1:12" ht="15.75" x14ac:dyDescent="0.25">
      <c r="A117" s="39">
        <f t="shared" si="8"/>
        <v>96</v>
      </c>
      <c r="B117" s="10" t="s">
        <v>25</v>
      </c>
      <c r="C117" s="5">
        <v>30</v>
      </c>
      <c r="D117" s="7">
        <f t="shared" si="6"/>
        <v>2440000.000000013</v>
      </c>
      <c r="E117" s="7"/>
      <c r="F117" s="7">
        <f t="shared" si="9"/>
        <v>101666.66666666667</v>
      </c>
      <c r="G117" s="2">
        <f t="shared" si="10"/>
        <v>2139.2361111111218</v>
      </c>
      <c r="H117" s="2">
        <f t="shared" si="7"/>
        <v>103805.9027777778</v>
      </c>
      <c r="I117" s="50"/>
    </row>
    <row r="118" spans="1:12" ht="15.75" x14ac:dyDescent="0.25">
      <c r="A118" s="39">
        <f t="shared" si="8"/>
        <v>97</v>
      </c>
      <c r="B118" s="10" t="s">
        <v>26</v>
      </c>
      <c r="C118" s="5">
        <v>30</v>
      </c>
      <c r="D118" s="7">
        <f t="shared" si="6"/>
        <v>2338333.3333333465</v>
      </c>
      <c r="E118" s="7"/>
      <c r="F118" s="7">
        <f t="shared" si="9"/>
        <v>101666.66666666667</v>
      </c>
      <c r="G118" s="2">
        <f t="shared" si="10"/>
        <v>2053.6666666666779</v>
      </c>
      <c r="H118" s="2">
        <f t="shared" si="7"/>
        <v>103720.33333333334</v>
      </c>
      <c r="I118" s="51"/>
    </row>
    <row r="119" spans="1:12" ht="15.75" x14ac:dyDescent="0.25">
      <c r="A119" s="39">
        <f t="shared" si="8"/>
        <v>98</v>
      </c>
      <c r="B119" s="10" t="s">
        <v>27</v>
      </c>
      <c r="C119" s="5">
        <v>30</v>
      </c>
      <c r="D119" s="7">
        <f t="shared" si="6"/>
        <v>2236666.66666668</v>
      </c>
      <c r="E119" s="7"/>
      <c r="F119" s="7">
        <f t="shared" si="9"/>
        <v>101666.66666666667</v>
      </c>
      <c r="G119" s="2">
        <f t="shared" si="10"/>
        <v>1968.0972222222333</v>
      </c>
      <c r="H119" s="2">
        <f t="shared" si="7"/>
        <v>103634.76388888891</v>
      </c>
      <c r="I119" s="51"/>
    </row>
    <row r="120" spans="1:12" ht="15.75" x14ac:dyDescent="0.25">
      <c r="A120" s="39">
        <f t="shared" si="8"/>
        <v>99</v>
      </c>
      <c r="B120" s="10" t="s">
        <v>28</v>
      </c>
      <c r="C120" s="5">
        <v>30</v>
      </c>
      <c r="D120" s="7">
        <f t="shared" si="6"/>
        <v>2135000.0000000135</v>
      </c>
      <c r="E120" s="7"/>
      <c r="F120" s="7">
        <f t="shared" si="9"/>
        <v>101666.66666666667</v>
      </c>
      <c r="G120" s="2">
        <f t="shared" si="10"/>
        <v>1882.5277777777887</v>
      </c>
      <c r="H120" s="2">
        <f t="shared" si="7"/>
        <v>103549.19444444447</v>
      </c>
      <c r="I120" s="50"/>
    </row>
    <row r="121" spans="1:12" ht="15.75" x14ac:dyDescent="0.25">
      <c r="A121" s="39">
        <f t="shared" si="8"/>
        <v>100</v>
      </c>
      <c r="B121" s="10" t="s">
        <v>29</v>
      </c>
      <c r="C121" s="5">
        <v>30</v>
      </c>
      <c r="D121" s="7">
        <f t="shared" si="6"/>
        <v>2033333.3333333468</v>
      </c>
      <c r="E121" s="7"/>
      <c r="F121" s="7">
        <f t="shared" si="9"/>
        <v>101666.66666666667</v>
      </c>
      <c r="G121" s="2">
        <f t="shared" si="10"/>
        <v>1796.9583333333446</v>
      </c>
      <c r="H121" s="2">
        <f t="shared" si="7"/>
        <v>103463.62500000001</v>
      </c>
      <c r="I121" s="50"/>
    </row>
    <row r="122" spans="1:12" ht="15.75" x14ac:dyDescent="0.25">
      <c r="A122" s="39">
        <f t="shared" si="8"/>
        <v>101</v>
      </c>
      <c r="B122" s="10" t="s">
        <v>30</v>
      </c>
      <c r="C122" s="5">
        <v>30</v>
      </c>
      <c r="D122" s="7">
        <f t="shared" si="6"/>
        <v>1931666.66666668</v>
      </c>
      <c r="E122" s="7"/>
      <c r="F122" s="7">
        <f t="shared" si="9"/>
        <v>101666.66666666667</v>
      </c>
      <c r="G122" s="2">
        <f t="shared" si="10"/>
        <v>1711.3888888889003</v>
      </c>
      <c r="H122" s="2">
        <f t="shared" si="7"/>
        <v>103378.05555555558</v>
      </c>
      <c r="I122" s="50"/>
    </row>
    <row r="123" spans="1:12" ht="15.75" x14ac:dyDescent="0.25">
      <c r="A123" s="39">
        <f t="shared" si="8"/>
        <v>102</v>
      </c>
      <c r="B123" s="8" t="s">
        <v>40</v>
      </c>
      <c r="C123" s="5">
        <v>30</v>
      </c>
      <c r="D123" s="7">
        <f t="shared" si="6"/>
        <v>1830000.0000000133</v>
      </c>
      <c r="E123" s="7"/>
      <c r="F123" s="7">
        <f t="shared" si="9"/>
        <v>101666.66666666667</v>
      </c>
      <c r="G123" s="2">
        <f t="shared" si="10"/>
        <v>1625.8194444444555</v>
      </c>
      <c r="H123" s="2">
        <f t="shared" si="7"/>
        <v>103292.48611111112</v>
      </c>
      <c r="I123" s="50"/>
      <c r="J123" s="9">
        <f>SUM(F112:F123)</f>
        <v>1220000</v>
      </c>
      <c r="K123" s="9">
        <f>SUM(G112:G123)</f>
        <v>25157.416666666795</v>
      </c>
      <c r="L123" s="9">
        <f>SUM(I112:I123)</f>
        <v>0</v>
      </c>
    </row>
    <row r="124" spans="1:12" ht="15.75" x14ac:dyDescent="0.25">
      <c r="A124" s="39">
        <f t="shared" si="8"/>
        <v>103</v>
      </c>
      <c r="B124" s="10" t="s">
        <v>20</v>
      </c>
      <c r="C124" s="5">
        <v>30</v>
      </c>
      <c r="D124" s="7">
        <f t="shared" si="6"/>
        <v>1728333.3333333465</v>
      </c>
      <c r="E124" s="7"/>
      <c r="F124" s="7">
        <f t="shared" si="9"/>
        <v>101666.66666666667</v>
      </c>
      <c r="G124" s="2">
        <f t="shared" si="10"/>
        <v>1540.2500000000114</v>
      </c>
      <c r="H124" s="2">
        <f t="shared" si="7"/>
        <v>103206.91666666669</v>
      </c>
      <c r="I124" s="50"/>
    </row>
    <row r="125" spans="1:12" ht="15.75" x14ac:dyDescent="0.25">
      <c r="A125" s="39">
        <f t="shared" si="8"/>
        <v>104</v>
      </c>
      <c r="B125" s="10" t="s">
        <v>21</v>
      </c>
      <c r="C125" s="5">
        <v>30</v>
      </c>
      <c r="D125" s="7">
        <f t="shared" si="6"/>
        <v>1626666.6666666798</v>
      </c>
      <c r="E125" s="7"/>
      <c r="F125" s="7">
        <f t="shared" si="9"/>
        <v>101666.66666666667</v>
      </c>
      <c r="G125" s="2">
        <f t="shared" si="10"/>
        <v>1454.6805555555666</v>
      </c>
      <c r="H125" s="2">
        <f t="shared" si="7"/>
        <v>103121.34722222223</v>
      </c>
      <c r="I125" s="50"/>
    </row>
    <row r="126" spans="1:12" ht="15.75" x14ac:dyDescent="0.25">
      <c r="A126" s="39">
        <f t="shared" si="8"/>
        <v>105</v>
      </c>
      <c r="B126" s="10" t="s">
        <v>22</v>
      </c>
      <c r="C126" s="5">
        <v>30</v>
      </c>
      <c r="D126" s="7">
        <f t="shared" si="6"/>
        <v>1525000.000000013</v>
      </c>
      <c r="E126" s="7"/>
      <c r="F126" s="7">
        <f t="shared" si="9"/>
        <v>101666.66666666667</v>
      </c>
      <c r="G126" s="2">
        <f t="shared" si="10"/>
        <v>1369.1111111111222</v>
      </c>
      <c r="H126" s="2">
        <f t="shared" si="7"/>
        <v>103035.7777777778</v>
      </c>
      <c r="I126" s="50"/>
    </row>
    <row r="127" spans="1:12" ht="15.75" x14ac:dyDescent="0.25">
      <c r="A127" s="39">
        <f t="shared" si="8"/>
        <v>106</v>
      </c>
      <c r="B127" s="10" t="s">
        <v>23</v>
      </c>
      <c r="C127" s="5">
        <v>30</v>
      </c>
      <c r="D127" s="7">
        <f t="shared" si="6"/>
        <v>1423333.3333333463</v>
      </c>
      <c r="E127" s="7"/>
      <c r="F127" s="7">
        <f t="shared" si="9"/>
        <v>101666.66666666667</v>
      </c>
      <c r="G127" s="2">
        <f t="shared" si="10"/>
        <v>1283.5416666666777</v>
      </c>
      <c r="H127" s="2">
        <f t="shared" si="7"/>
        <v>102950.20833333334</v>
      </c>
      <c r="I127" s="50"/>
    </row>
    <row r="128" spans="1:12" ht="15.75" x14ac:dyDescent="0.25">
      <c r="A128" s="39">
        <f t="shared" si="8"/>
        <v>107</v>
      </c>
      <c r="B128" s="10" t="s">
        <v>24</v>
      </c>
      <c r="C128" s="5">
        <v>30</v>
      </c>
      <c r="D128" s="7">
        <f t="shared" si="6"/>
        <v>1321666.6666666795</v>
      </c>
      <c r="E128" s="7"/>
      <c r="F128" s="7">
        <f t="shared" si="9"/>
        <v>101666.66666666667</v>
      </c>
      <c r="G128" s="2">
        <f t="shared" si="10"/>
        <v>1197.9722222222331</v>
      </c>
      <c r="H128" s="2">
        <f t="shared" si="7"/>
        <v>102864.63888888891</v>
      </c>
      <c r="I128" s="50"/>
    </row>
    <row r="129" spans="1:12" ht="15.75" x14ac:dyDescent="0.25">
      <c r="A129" s="39">
        <f t="shared" si="8"/>
        <v>108</v>
      </c>
      <c r="B129" s="10" t="s">
        <v>25</v>
      </c>
      <c r="C129" s="5">
        <v>30</v>
      </c>
      <c r="D129" s="7">
        <f t="shared" si="6"/>
        <v>1220000.0000000128</v>
      </c>
      <c r="E129" s="7"/>
      <c r="F129" s="7">
        <f t="shared" si="9"/>
        <v>101666.66666666667</v>
      </c>
      <c r="G129" s="2">
        <f t="shared" si="10"/>
        <v>1112.4027777777885</v>
      </c>
      <c r="H129" s="2">
        <f t="shared" si="7"/>
        <v>102779.06944444447</v>
      </c>
      <c r="I129" s="51"/>
    </row>
    <row r="130" spans="1:12" ht="15.75" x14ac:dyDescent="0.25">
      <c r="A130" s="39">
        <f t="shared" si="8"/>
        <v>109</v>
      </c>
      <c r="B130" s="10" t="s">
        <v>26</v>
      </c>
      <c r="C130" s="5">
        <v>30</v>
      </c>
      <c r="D130" s="7">
        <f t="shared" si="6"/>
        <v>1118333.3333333461</v>
      </c>
      <c r="E130" s="7"/>
      <c r="F130" s="7">
        <f t="shared" si="9"/>
        <v>101666.66666666667</v>
      </c>
      <c r="G130" s="2">
        <f t="shared" si="10"/>
        <v>1026.8333333333442</v>
      </c>
      <c r="H130" s="2">
        <f t="shared" si="7"/>
        <v>102693.50000000001</v>
      </c>
      <c r="I130" s="51"/>
    </row>
    <row r="131" spans="1:12" ht="15.75" x14ac:dyDescent="0.25">
      <c r="A131" s="39">
        <f t="shared" si="8"/>
        <v>110</v>
      </c>
      <c r="B131" s="10" t="s">
        <v>27</v>
      </c>
      <c r="C131" s="5">
        <v>30</v>
      </c>
      <c r="D131" s="7">
        <f t="shared" si="6"/>
        <v>1016666.6666666794</v>
      </c>
      <c r="E131" s="7"/>
      <c r="F131" s="7">
        <f t="shared" si="9"/>
        <v>101666.66666666667</v>
      </c>
      <c r="G131" s="2">
        <f t="shared" si="10"/>
        <v>941.2638888888996</v>
      </c>
      <c r="H131" s="2">
        <f t="shared" si="7"/>
        <v>102607.93055555558</v>
      </c>
      <c r="I131" s="51"/>
    </row>
    <row r="132" spans="1:12" ht="15.75" x14ac:dyDescent="0.25">
      <c r="A132" s="39">
        <f t="shared" si="8"/>
        <v>111</v>
      </c>
      <c r="B132" s="10" t="s">
        <v>28</v>
      </c>
      <c r="C132" s="5">
        <v>30</v>
      </c>
      <c r="D132" s="7">
        <f t="shared" si="6"/>
        <v>915000.00000001281</v>
      </c>
      <c r="E132" s="7"/>
      <c r="F132" s="7">
        <f t="shared" si="9"/>
        <v>101666.66666666667</v>
      </c>
      <c r="G132" s="2">
        <f t="shared" si="10"/>
        <v>855.69444444445514</v>
      </c>
      <c r="H132" s="2">
        <f t="shared" si="7"/>
        <v>102522.36111111112</v>
      </c>
      <c r="I132" s="50"/>
    </row>
    <row r="133" spans="1:12" ht="15.75" x14ac:dyDescent="0.25">
      <c r="A133" s="39">
        <f t="shared" si="8"/>
        <v>112</v>
      </c>
      <c r="B133" s="10" t="s">
        <v>29</v>
      </c>
      <c r="C133" s="5">
        <v>30</v>
      </c>
      <c r="D133" s="7">
        <f t="shared" si="6"/>
        <v>813333.33333334618</v>
      </c>
      <c r="E133" s="7"/>
      <c r="F133" s="7">
        <f t="shared" si="9"/>
        <v>101666.66666666667</v>
      </c>
      <c r="G133" s="2">
        <f t="shared" si="10"/>
        <v>770.1250000000108</v>
      </c>
      <c r="H133" s="2">
        <f t="shared" si="7"/>
        <v>102436.79166666669</v>
      </c>
      <c r="I133" s="50"/>
    </row>
    <row r="134" spans="1:12" ht="15.75" x14ac:dyDescent="0.25">
      <c r="A134" s="39">
        <f t="shared" si="8"/>
        <v>113</v>
      </c>
      <c r="B134" s="10" t="s">
        <v>30</v>
      </c>
      <c r="C134" s="5">
        <v>30</v>
      </c>
      <c r="D134" s="7">
        <f t="shared" si="6"/>
        <v>711666.66666667955</v>
      </c>
      <c r="E134" s="7"/>
      <c r="F134" s="7">
        <f t="shared" si="9"/>
        <v>101666.66666666667</v>
      </c>
      <c r="G134" s="2">
        <f t="shared" si="10"/>
        <v>684.55555555556623</v>
      </c>
      <c r="H134" s="2">
        <f t="shared" si="7"/>
        <v>102351.22222222223</v>
      </c>
      <c r="I134" s="50"/>
    </row>
    <row r="135" spans="1:12" ht="15.75" x14ac:dyDescent="0.25">
      <c r="A135" s="39">
        <f t="shared" si="8"/>
        <v>114</v>
      </c>
      <c r="B135" s="8" t="s">
        <v>41</v>
      </c>
      <c r="C135" s="5">
        <v>30</v>
      </c>
      <c r="D135" s="7">
        <f t="shared" si="6"/>
        <v>610000.00000001292</v>
      </c>
      <c r="E135" s="7"/>
      <c r="F135" s="7">
        <f t="shared" si="9"/>
        <v>101666.66666666667</v>
      </c>
      <c r="G135" s="2">
        <f t="shared" si="10"/>
        <v>598.986111111122</v>
      </c>
      <c r="H135" s="2">
        <f t="shared" si="7"/>
        <v>102265.6527777778</v>
      </c>
      <c r="I135" s="50"/>
      <c r="J135" s="9">
        <f>SUM(F124:F135)</f>
        <v>1220000</v>
      </c>
      <c r="K135" s="9">
        <f>SUM(G124:G135)</f>
        <v>12835.416666666797</v>
      </c>
      <c r="L135" s="9">
        <f>SUM(I124:I135)</f>
        <v>0</v>
      </c>
    </row>
    <row r="136" spans="1:12" ht="15.75" x14ac:dyDescent="0.25">
      <c r="A136" s="39">
        <f t="shared" si="8"/>
        <v>115</v>
      </c>
      <c r="B136" s="10" t="s">
        <v>20</v>
      </c>
      <c r="C136" s="5">
        <v>30</v>
      </c>
      <c r="D136" s="7">
        <f t="shared" si="6"/>
        <v>508333.33333334624</v>
      </c>
      <c r="E136" s="7"/>
      <c r="F136" s="7">
        <f t="shared" si="9"/>
        <v>101666.66666666667</v>
      </c>
      <c r="G136" s="2">
        <f t="shared" si="10"/>
        <v>513.41666666667754</v>
      </c>
      <c r="H136" s="2">
        <f t="shared" si="7"/>
        <v>102180.08333333334</v>
      </c>
      <c r="I136" s="50"/>
    </row>
    <row r="137" spans="1:12" ht="15.75" x14ac:dyDescent="0.25">
      <c r="A137" s="39">
        <f t="shared" si="8"/>
        <v>116</v>
      </c>
      <c r="B137" s="10" t="s">
        <v>21</v>
      </c>
      <c r="C137" s="5">
        <v>30</v>
      </c>
      <c r="D137" s="7">
        <f t="shared" si="6"/>
        <v>406666.66666667955</v>
      </c>
      <c r="E137" s="7"/>
      <c r="F137" s="7">
        <f t="shared" si="9"/>
        <v>101666.66666666667</v>
      </c>
      <c r="G137" s="2">
        <f t="shared" si="10"/>
        <v>427.84722222223303</v>
      </c>
      <c r="H137" s="2">
        <f t="shared" si="7"/>
        <v>102094.51388888891</v>
      </c>
      <c r="I137" s="50"/>
    </row>
    <row r="138" spans="1:12" ht="15.75" x14ac:dyDescent="0.25">
      <c r="A138" s="39">
        <f t="shared" si="8"/>
        <v>117</v>
      </c>
      <c r="B138" s="10" t="s">
        <v>22</v>
      </c>
      <c r="C138" s="5">
        <v>30</v>
      </c>
      <c r="D138" s="7">
        <f t="shared" si="6"/>
        <v>305000.00000001286</v>
      </c>
      <c r="E138" s="7"/>
      <c r="F138" s="7">
        <f t="shared" si="9"/>
        <v>101666.66666666667</v>
      </c>
      <c r="G138" s="2">
        <f t="shared" si="10"/>
        <v>342.27777777778863</v>
      </c>
      <c r="H138" s="2">
        <f t="shared" si="7"/>
        <v>102008.94444444447</v>
      </c>
      <c r="I138" s="50"/>
    </row>
    <row r="139" spans="1:12" ht="15.75" x14ac:dyDescent="0.25">
      <c r="A139" s="39">
        <f t="shared" si="8"/>
        <v>118</v>
      </c>
      <c r="B139" s="10" t="s">
        <v>23</v>
      </c>
      <c r="C139" s="5">
        <v>30</v>
      </c>
      <c r="D139" s="7">
        <f t="shared" si="6"/>
        <v>203333.33333334618</v>
      </c>
      <c r="E139" s="7"/>
      <c r="F139" s="7">
        <f t="shared" si="9"/>
        <v>101666.66666666667</v>
      </c>
      <c r="G139" s="2">
        <f t="shared" si="10"/>
        <v>256.70833333334411</v>
      </c>
      <c r="H139" s="2">
        <f t="shared" si="7"/>
        <v>101923.37500000001</v>
      </c>
      <c r="I139" s="50"/>
    </row>
    <row r="140" spans="1:12" ht="15.75" x14ac:dyDescent="0.25">
      <c r="A140" s="39">
        <f t="shared" si="8"/>
        <v>119</v>
      </c>
      <c r="B140" s="10" t="s">
        <v>24</v>
      </c>
      <c r="C140" s="5">
        <v>30</v>
      </c>
      <c r="D140" s="7">
        <f t="shared" si="6"/>
        <v>101666.66666667951</v>
      </c>
      <c r="E140" s="7"/>
      <c r="F140" s="7">
        <f t="shared" si="9"/>
        <v>101666.66666666667</v>
      </c>
      <c r="G140" s="2">
        <f t="shared" si="10"/>
        <v>171.13888888889969</v>
      </c>
      <c r="H140" s="2">
        <f t="shared" si="7"/>
        <v>101837.80555555558</v>
      </c>
      <c r="I140" s="50"/>
    </row>
    <row r="141" spans="1:12" ht="16.5" thickBot="1" x14ac:dyDescent="0.3">
      <c r="A141" s="39">
        <f t="shared" si="8"/>
        <v>120</v>
      </c>
      <c r="B141" s="18" t="s">
        <v>25</v>
      </c>
      <c r="C141" s="19">
        <v>30</v>
      </c>
      <c r="D141" s="20">
        <f t="shared" si="6"/>
        <v>1.2834789231419563E-8</v>
      </c>
      <c r="E141" s="20"/>
      <c r="F141" s="20">
        <f t="shared" si="9"/>
        <v>101666.66666666667</v>
      </c>
      <c r="G141" s="21">
        <f t="shared" si="10"/>
        <v>85.569444444455243</v>
      </c>
      <c r="H141" s="21">
        <f t="shared" si="7"/>
        <v>101752.23611111112</v>
      </c>
      <c r="I141" s="53"/>
    </row>
  </sheetData>
  <mergeCells count="13">
    <mergeCell ref="B2:I2"/>
    <mergeCell ref="B3:I3"/>
    <mergeCell ref="I4:I6"/>
    <mergeCell ref="F18:F19"/>
    <mergeCell ref="G18:G19"/>
    <mergeCell ref="H18:H19"/>
    <mergeCell ref="I18:I19"/>
    <mergeCell ref="G14:H14"/>
    <mergeCell ref="C16:D16"/>
    <mergeCell ref="B18:B19"/>
    <mergeCell ref="C18:C19"/>
    <mergeCell ref="D18:D19"/>
    <mergeCell ref="E18:E19"/>
  </mergeCells>
  <pageMargins left="0.27559055118110237" right="7.874015748031496E-2" top="0.27559055118110237" bottom="0.27559055118110237" header="0" footer="0"/>
  <pageSetup scale="87" orientation="landscape" horizontalDpi="4294967293" verticalDpi="4294967293" r:id="rId1"/>
  <headerFooter>
    <oddHeader xml:space="preserve">&amp;C
</oddHeader>
  </headerFooter>
  <rowBreaks count="1" manualBreakCount="1">
    <brk id="14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Grafic oferte</vt:lpstr>
      <vt:lpstr>'Grafic oferte'!Print_Area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Costin</dc:creator>
  <cp:lastModifiedBy>Mihaela Munteanu</cp:lastModifiedBy>
  <dcterms:created xsi:type="dcterms:W3CDTF">2017-05-11T17:22:42Z</dcterms:created>
  <dcterms:modified xsi:type="dcterms:W3CDTF">2017-06-08T11:23:14Z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